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115" windowHeight="7740"/>
  </bookViews>
  <sheets>
    <sheet name="Mapa" sheetId="1" r:id="rId1"/>
    <sheet name="Probabilidad" sheetId="2" r:id="rId2"/>
    <sheet name="Impacto Riesgos Corrupcion" sheetId="3" r:id="rId3"/>
    <sheet name="Hoja4" sheetId="4" r:id="rId4"/>
    <sheet name="Hoja5" sheetId="5" r:id="rId5"/>
    <sheet name="Hoja6" sheetId="6" r:id="rId6"/>
  </sheets>
  <externalReferences>
    <externalReference r:id="rId7"/>
    <externalReference r:id="rId8"/>
    <externalReference r:id="rId9"/>
  </externalReferences>
  <definedNames>
    <definedName name="_xlnm.Print_Titles" localSheetId="0">Mapa!$2:$6</definedName>
  </definedNames>
  <calcPr calcId="145621"/>
</workbook>
</file>

<file path=xl/calcChain.xml><?xml version="1.0" encoding="utf-8"?>
<calcChain xmlns="http://schemas.openxmlformats.org/spreadsheetml/2006/main">
  <c r="A33" i="1" l="1"/>
  <c r="AC23" i="1" l="1"/>
  <c r="AA23" i="1"/>
  <c r="X23" i="1"/>
  <c r="Y23" i="1" s="1"/>
  <c r="X21" i="1"/>
  <c r="Y21" i="1" s="1"/>
  <c r="AC21" i="1"/>
  <c r="AA21" i="1"/>
  <c r="AC11" i="1"/>
  <c r="AA11" i="1"/>
  <c r="X11" i="1"/>
  <c r="Y11" i="1" s="1"/>
  <c r="N11" i="1"/>
  <c r="L11" i="1"/>
  <c r="AD21" i="1" l="1"/>
  <c r="AE21" i="1" s="1"/>
  <c r="O11" i="1"/>
  <c r="AD23" i="1"/>
  <c r="AE23" i="1" s="1"/>
  <c r="AD11" i="1"/>
  <c r="AE11" i="1" s="1"/>
  <c r="X12" i="1" l="1"/>
  <c r="Y12" i="1" s="1"/>
  <c r="AC12" i="1"/>
  <c r="AA12" i="1"/>
  <c r="AD12" i="1" l="1"/>
  <c r="AE12" i="1" s="1"/>
  <c r="N38" i="1"/>
  <c r="L38" i="1"/>
  <c r="N21" i="1"/>
  <c r="N20" i="1"/>
  <c r="L21" i="1"/>
  <c r="N23" i="1"/>
  <c r="N22" i="1"/>
  <c r="L23" i="1"/>
  <c r="N18" i="1"/>
  <c r="L18" i="1"/>
  <c r="AC18" i="1"/>
  <c r="AA18" i="1"/>
  <c r="X18" i="1"/>
  <c r="Y18" i="1" s="1"/>
  <c r="O18" i="1" l="1"/>
  <c r="O23" i="1"/>
  <c r="O21" i="1"/>
  <c r="AD18" i="1"/>
  <c r="AE18" i="1" s="1"/>
  <c r="N19" i="1" l="1"/>
  <c r="L19" i="1"/>
  <c r="X29" i="1" l="1"/>
  <c r="N29" i="1"/>
  <c r="L29" i="1"/>
  <c r="N31" i="1"/>
  <c r="L31" i="1"/>
  <c r="O29" i="1" l="1"/>
  <c r="O31" i="1"/>
  <c r="AC24" i="1" l="1"/>
  <c r="AA24" i="1"/>
  <c r="X24" i="1"/>
  <c r="Y24" i="1" s="1"/>
  <c r="N24" i="1"/>
  <c r="L24" i="1"/>
  <c r="AD24" i="1" l="1"/>
  <c r="AE24" i="1" s="1"/>
  <c r="O24" i="1"/>
  <c r="O19" i="1"/>
  <c r="AC19" i="1"/>
  <c r="AA19" i="1"/>
  <c r="X19" i="1"/>
  <c r="Y19" i="1" s="1"/>
  <c r="AC14" i="1"/>
  <c r="AA14" i="1"/>
  <c r="X14" i="1"/>
  <c r="Y14" i="1" s="1"/>
  <c r="N14" i="1"/>
  <c r="L14" i="1"/>
  <c r="N30" i="1"/>
  <c r="L30" i="1"/>
  <c r="N12" i="1"/>
  <c r="L12" i="1"/>
  <c r="N28" i="1"/>
  <c r="L28" i="1"/>
  <c r="N36" i="1"/>
  <c r="L36" i="1"/>
  <c r="N37" i="1"/>
  <c r="L37" i="1"/>
  <c r="O14" i="1" l="1"/>
  <c r="AD14" i="1"/>
  <c r="AE14" i="1" s="1"/>
  <c r="O28" i="1"/>
  <c r="AD19" i="1"/>
  <c r="AE19" i="1" s="1"/>
  <c r="O30" i="1"/>
  <c r="O12" i="1"/>
  <c r="O36" i="1"/>
  <c r="O38" i="1"/>
  <c r="O37" i="1"/>
  <c r="N40" i="1" l="1"/>
  <c r="L40" i="1"/>
  <c r="N39" i="1"/>
  <c r="L39" i="1"/>
  <c r="O40" i="1" l="1"/>
  <c r="O39" i="1"/>
  <c r="X15" i="1" l="1"/>
  <c r="X16" i="1"/>
  <c r="X17" i="1"/>
  <c r="X20" i="1"/>
  <c r="X22" i="1"/>
  <c r="X25" i="1"/>
  <c r="X26" i="1"/>
  <c r="Y26" i="1" s="1"/>
  <c r="X27" i="1"/>
  <c r="Y27" i="1" s="1"/>
  <c r="X28" i="1"/>
  <c r="Y28" i="1" s="1"/>
  <c r="Y29" i="1"/>
  <c r="X30" i="1"/>
  <c r="Y30" i="1" s="1"/>
  <c r="X31" i="1"/>
  <c r="Y31" i="1" s="1"/>
  <c r="X32" i="1"/>
  <c r="Y32" i="1" s="1"/>
  <c r="X33" i="1"/>
  <c r="Y33" i="1" s="1"/>
  <c r="X34" i="1"/>
  <c r="Y34" i="1" s="1"/>
  <c r="X35" i="1"/>
  <c r="Y35" i="1" s="1"/>
  <c r="X36" i="1"/>
  <c r="Y36" i="1" s="1"/>
  <c r="X37" i="1"/>
  <c r="Y37" i="1" s="1"/>
  <c r="X38" i="1"/>
  <c r="Y38" i="1" s="1"/>
  <c r="X39" i="1"/>
  <c r="Y39" i="1" s="1"/>
  <c r="X40" i="1"/>
  <c r="Y40" i="1" s="1"/>
  <c r="AC26" i="1"/>
  <c r="AC28" i="1"/>
  <c r="AC29" i="1"/>
  <c r="AC30" i="1"/>
  <c r="AC31" i="1"/>
  <c r="AC32" i="1"/>
  <c r="AC33" i="1"/>
  <c r="AC34" i="1"/>
  <c r="AC35" i="1"/>
  <c r="AC36" i="1"/>
  <c r="AD36" i="1" s="1"/>
  <c r="AE36" i="1" s="1"/>
  <c r="AC37" i="1"/>
  <c r="AC38" i="1"/>
  <c r="AC39" i="1"/>
  <c r="AC40" i="1"/>
  <c r="AA16" i="1"/>
  <c r="AA17" i="1"/>
  <c r="AA20" i="1"/>
  <c r="AA22" i="1"/>
  <c r="AA25" i="1"/>
  <c r="AA26" i="1"/>
  <c r="AA28" i="1"/>
  <c r="AA29" i="1"/>
  <c r="AA30" i="1"/>
  <c r="AA31" i="1"/>
  <c r="AA32" i="1"/>
  <c r="AA33" i="1"/>
  <c r="AA34" i="1"/>
  <c r="AA35" i="1"/>
  <c r="AA36" i="1"/>
  <c r="AA37" i="1"/>
  <c r="AA38" i="1"/>
  <c r="AA39" i="1"/>
  <c r="AA40" i="1"/>
  <c r="L26" i="1"/>
  <c r="N26" i="1"/>
  <c r="L32" i="1"/>
  <c r="N32" i="1"/>
  <c r="L33" i="1"/>
  <c r="N33" i="1"/>
  <c r="L34" i="1"/>
  <c r="N34" i="1"/>
  <c r="L35" i="1"/>
  <c r="N35" i="1"/>
  <c r="AD40" i="1" l="1"/>
  <c r="AE40" i="1" s="1"/>
  <c r="AD38" i="1"/>
  <c r="AE38" i="1" s="1"/>
  <c r="AD31" i="1"/>
  <c r="AE31" i="1" s="1"/>
  <c r="AD28" i="1"/>
  <c r="AE28" i="1" s="1"/>
  <c r="AD35" i="1"/>
  <c r="AE35" i="1" s="1"/>
  <c r="AD34" i="1"/>
  <c r="AE34" i="1" s="1"/>
  <c r="AD29" i="1"/>
  <c r="AE29" i="1" s="1"/>
  <c r="O35" i="1"/>
  <c r="O34" i="1"/>
  <c r="AD39" i="1"/>
  <c r="AE39" i="1" s="1"/>
  <c r="AD37" i="1"/>
  <c r="AE37" i="1" s="1"/>
  <c r="AD33" i="1"/>
  <c r="AE33" i="1" s="1"/>
  <c r="AD32" i="1"/>
  <c r="AE32" i="1" s="1"/>
  <c r="AD30" i="1"/>
  <c r="AE30" i="1" s="1"/>
  <c r="AD26" i="1"/>
  <c r="AE26" i="1" s="1"/>
  <c r="O33" i="1"/>
  <c r="O32" i="1"/>
  <c r="O26" i="1"/>
  <c r="X8" i="1"/>
  <c r="X9" i="1"/>
  <c r="X10" i="1"/>
  <c r="X13" i="1"/>
  <c r="X7" i="1"/>
  <c r="Y7" i="1" s="1"/>
  <c r="N7" i="1" l="1"/>
  <c r="A8" i="1" l="1"/>
  <c r="A9" i="1" l="1"/>
  <c r="A10" i="1" s="1"/>
  <c r="Y8" i="1"/>
  <c r="Y9" i="1"/>
  <c r="Y10" i="1"/>
  <c r="Y13" i="1"/>
  <c r="Y15" i="1"/>
  <c r="Y16" i="1"/>
  <c r="Y17" i="1"/>
  <c r="Y20" i="1"/>
  <c r="Y22" i="1"/>
  <c r="Y25" i="1"/>
  <c r="L15" i="1"/>
  <c r="L16" i="1"/>
  <c r="L17" i="1"/>
  <c r="L20" i="1"/>
  <c r="L22" i="1"/>
  <c r="O22" i="1" s="1"/>
  <c r="L25" i="1"/>
  <c r="N9" i="1"/>
  <c r="N10" i="1"/>
  <c r="N13" i="1"/>
  <c r="N15" i="1"/>
  <c r="N16" i="1"/>
  <c r="N17" i="1"/>
  <c r="N25" i="1"/>
  <c r="AA9" i="1"/>
  <c r="AA10" i="1"/>
  <c r="AA13" i="1"/>
  <c r="AA15" i="1"/>
  <c r="AC9" i="1"/>
  <c r="AC10" i="1"/>
  <c r="AC13" i="1"/>
  <c r="AC15" i="1"/>
  <c r="AC16" i="1"/>
  <c r="AC17" i="1"/>
  <c r="AC20" i="1"/>
  <c r="AC22" i="1"/>
  <c r="AC25" i="1"/>
  <c r="AC8" i="1"/>
  <c r="AA8" i="1"/>
  <c r="AC7" i="1"/>
  <c r="AA7" i="1"/>
  <c r="N8" i="1"/>
  <c r="A11" i="1" l="1"/>
  <c r="A12" i="1" s="1"/>
  <c r="A13" i="1" s="1"/>
  <c r="A14" i="1" s="1"/>
  <c r="O16" i="1"/>
  <c r="O20" i="1"/>
  <c r="O17" i="1"/>
  <c r="O25" i="1"/>
  <c r="O15" i="1"/>
  <c r="AD22" i="1"/>
  <c r="AE22" i="1" s="1"/>
  <c r="AD15" i="1"/>
  <c r="AE15" i="1" s="1"/>
  <c r="AD13" i="1"/>
  <c r="AE13" i="1" s="1"/>
  <c r="AD17" i="1"/>
  <c r="AE17" i="1" s="1"/>
  <c r="AD10" i="1"/>
  <c r="AE10" i="1" s="1"/>
  <c r="AD25" i="1"/>
  <c r="AE25" i="1" s="1"/>
  <c r="AD16" i="1"/>
  <c r="AE16" i="1" s="1"/>
  <c r="AD9" i="1"/>
  <c r="AE9" i="1" s="1"/>
  <c r="AD20" i="1"/>
  <c r="AE20" i="1" s="1"/>
  <c r="AD8" i="1"/>
  <c r="AE8" i="1" s="1"/>
  <c r="AD7" i="1"/>
  <c r="AE7" i="1" s="1"/>
  <c r="L8" i="1"/>
  <c r="O8" i="1" s="1"/>
  <c r="L9" i="1"/>
  <c r="O9" i="1" s="1"/>
  <c r="L10" i="1"/>
  <c r="O10" i="1" s="1"/>
  <c r="L13" i="1"/>
  <c r="O13" i="1" s="1"/>
  <c r="L7" i="1"/>
  <c r="O7" i="1" s="1"/>
  <c r="E25" i="3"/>
  <c r="E24" i="3"/>
  <c r="C27" i="3" s="1"/>
  <c r="D26" i="3" s="1"/>
  <c r="A15" i="1" l="1"/>
  <c r="A16" i="1" s="1"/>
  <c r="A17" i="1" s="1"/>
  <c r="A18" i="1" s="1"/>
  <c r="A19" i="1" s="1"/>
  <c r="A20" i="1" s="1"/>
  <c r="A21" i="1" s="1"/>
  <c r="A22" i="1" s="1"/>
  <c r="A24" i="1" l="1"/>
  <c r="A25" i="1" s="1"/>
  <c r="A26" i="1" s="1"/>
  <c r="A28" i="1" s="1"/>
  <c r="A29" i="1" s="1"/>
  <c r="A30" i="1" s="1"/>
  <c r="A31" i="1" s="1"/>
  <c r="A32" i="1" s="1"/>
  <c r="A34" i="1" s="1"/>
  <c r="A35" i="1" s="1"/>
  <c r="A36" i="1" s="1"/>
  <c r="A37" i="1" l="1"/>
  <c r="A38" i="1" s="1"/>
  <c r="A39" i="1" s="1"/>
  <c r="A40" i="1" s="1"/>
</calcChain>
</file>

<file path=xl/sharedStrings.xml><?xml version="1.0" encoding="utf-8"?>
<sst xmlns="http://schemas.openxmlformats.org/spreadsheetml/2006/main" count="743" uniqueCount="320">
  <si>
    <t>IDENTIFICACION DEL RIESGO</t>
  </si>
  <si>
    <t>VALORACION DEL RIESGO DE CORRUPCION</t>
  </si>
  <si>
    <t>MANEJO, MONITOREO Y REVISION</t>
  </si>
  <si>
    <t>ANALISIS DEL RIESGO</t>
  </si>
  <si>
    <t>EVALUACION DEL RIESGO</t>
  </si>
  <si>
    <t>No.</t>
  </si>
  <si>
    <t>Tipo de proceso</t>
  </si>
  <si>
    <t>Proceso</t>
  </si>
  <si>
    <t>Nombre del Riesgo</t>
  </si>
  <si>
    <t>Beneficio Privado</t>
  </si>
  <si>
    <t xml:space="preserve">Causas </t>
  </si>
  <si>
    <t xml:space="preserve">Consecuencias </t>
  </si>
  <si>
    <t>Accion u omision</t>
  </si>
  <si>
    <t>Uso del poder</t>
  </si>
  <si>
    <t>Desviar la gestion de lo publico</t>
  </si>
  <si>
    <t>Rara vez</t>
  </si>
  <si>
    <t>Improbable</t>
  </si>
  <si>
    <t>Posible</t>
  </si>
  <si>
    <t>Probable</t>
  </si>
  <si>
    <t>Casi seguro</t>
  </si>
  <si>
    <t>DETERMINACION DEL IMPACTO</t>
  </si>
  <si>
    <t>N°</t>
  </si>
  <si>
    <t>Pregunta
Si el riesgo de corrupción se materializa podría…</t>
  </si>
  <si>
    <t>RESPUESTA</t>
  </si>
  <si>
    <t>SI</t>
  </si>
  <si>
    <t>NO</t>
  </si>
  <si>
    <t>Afectar al grupo de funcionarios del proceso?</t>
  </si>
  <si>
    <t>MODERADO
(5)</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</si>
  <si>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</si>
  <si>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</si>
  <si>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</si>
  <si>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</si>
  <si>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</si>
  <si>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MAYOR
(10)</t>
  </si>
  <si>
    <t>Afectar la generación de los productos o la prestación de servicios?</t>
  </si>
  <si>
    <t>Dar lugar al detrimento de la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</si>
  <si>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</si>
  <si>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</si>
  <si>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</si>
  <si>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</si>
  <si>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CATASTROFICO
(20)</t>
  </si>
  <si>
    <t>Dar lugar a procesos fiscales?</t>
  </si>
  <si>
    <t>Dar lugar a procesos penales?</t>
  </si>
  <si>
    <t>Generar pérdida de credibilidad del sector?</t>
  </si>
  <si>
    <t>Ocasionar lesiones físicas o pérdida de vidas humanas?</t>
  </si>
  <si>
    <t>Afectar la imagen regional?</t>
  </si>
  <si>
    <t>Afectar la imagen nacional?</t>
  </si>
  <si>
    <t>Genera daño ambiental?</t>
  </si>
  <si>
    <t>Total preguntas afirmativas</t>
  </si>
  <si>
    <t>Total preguntas negativas</t>
  </si>
  <si>
    <t xml:space="preserve">Clasificación del Riesgo: </t>
  </si>
  <si>
    <t xml:space="preserve">Puntaje: </t>
  </si>
  <si>
    <t xml:space="preserve">Responder afirmativamente de UNA a CINCO pregunta(s) genera un impacto moderado. </t>
  </si>
  <si>
    <t xml:space="preserve">Responder afirmativamente de SEIS a ONCE preguntas genera un impacto mayor. </t>
  </si>
  <si>
    <t xml:space="preserve">Responder afirmativamente de DOCE a DIECINUEVE preguntas genera un impacto catastrófico </t>
  </si>
  <si>
    <t>NIVEL</t>
  </si>
  <si>
    <t>CALIFICACION</t>
  </si>
  <si>
    <t xml:space="preserve"> IMPACTO (CONSECUENCIAS) CUANTITATIVO</t>
  </si>
  <si>
    <t xml:space="preserve"> IMPACTO (CONSECUENCIAS) CUALITATIVO</t>
  </si>
  <si>
    <t>Insignificante</t>
  </si>
  <si>
    <t xml:space="preserve">- Impacto que afecte la ejecución presupuestal en un valor ≤1%. </t>
  </si>
  <si>
    <t xml:space="preserve">No hay interrupción de las operaciones de la entidad. </t>
  </si>
  <si>
    <t xml:space="preserve">- Pérdida de cobertura en la prestación de los servicios de la entidad ≤5%. </t>
  </si>
  <si>
    <t xml:space="preserve">- No se generan sanciones económicas o administrativas. </t>
  </si>
  <si>
    <t>Menor</t>
  </si>
  <si>
    <t xml:space="preserve">- Pago de indemnizaciones a terceros por acciones legales que pueden afectar el presupuesto total de la entidad en un valor ≤1%. </t>
  </si>
  <si>
    <t>- No se afecta la imagen institucional de forma significativa.</t>
  </si>
  <si>
    <t>Moderado</t>
  </si>
  <si>
    <t>- Pago de sanciones económicas por incumplimiento en la normatividad ante un ente regulador, las cuales afectan en un valor ≤1% del presupuesto de la entidad</t>
  </si>
  <si>
    <t>Mayor</t>
  </si>
  <si>
    <t>Impacto que afecte la ejecución presupuestal en un valor &gt;1% hasta ≤5%.</t>
  </si>
  <si>
    <t xml:space="preserve">Interrupción de las operaciones de la entidad por algunas horas. </t>
  </si>
  <si>
    <t>Catastrofico</t>
  </si>
  <si>
    <t xml:space="preserve"> - Pérdida de cobertura en la prestación de los servicios de la entidad &gt;5% a hasta ≤10%. </t>
  </si>
  <si>
    <t xml:space="preserve">- Reclamaciones o quejas de los usuarios, que implican investigaciones internas disciplinarias. </t>
  </si>
  <si>
    <t xml:space="preserve">- Pago de indemnizaciones a terceros por acciones legales que pueden afectar el presupuesto total de la entidad en un valor &gt;1% hasta ≤5%. </t>
  </si>
  <si>
    <t>- Imagen institucional afectada localmente por retrasos en la prestación del servicio a los usuarios o ciudadanos.</t>
  </si>
  <si>
    <t>- Pago de sanciones económicas por incumplimiento en la normatividad ante un ente regulador, las cuales afectan en un valor &gt;1% y ≤5% del presupuesto de la entidad.</t>
  </si>
  <si>
    <t xml:space="preserve">Impacto que afecte la ejecución presupuestal en un valor &gt;5% y ≤20%. </t>
  </si>
  <si>
    <t>Interrupción de las operaciones de la entidad por un (1) día.</t>
  </si>
  <si>
    <t xml:space="preserve">- Pérdida de cobertura en la prestación de los servicios de la entidad &gt;10% y ≤20%. </t>
  </si>
  <si>
    <t>- Reclamaciones o quejas de los usuarios que podrían implicar una denuncia ante los entes reguladores o una demanda de largo alcance para la entidad.</t>
  </si>
  <si>
    <t xml:space="preserve">- Pago de indemnizaciones a terceros por acciones legales que pueden afectar el presupuesto total de la entidad en un valor &gt;5% y ≤20%. </t>
  </si>
  <si>
    <t>- Inoportunidad en la información, ocasionando retrasos en la atención a los usuarios.</t>
  </si>
  <si>
    <t>- Pago de sanciones económicas por incumplimiento en la normatividad ante un ente regulador, las cuales afectan en un valor &gt;5% y ≤20% del presupuesto de la entidad.</t>
  </si>
  <si>
    <t>- Reproceso de actividades y aumento de carga operativa.</t>
  </si>
  <si>
    <t>- Imagen institucional afectada en el orden nacional o regional por retrasos en la prestación del servicio a los usuarios o ciudadanos.</t>
  </si>
  <si>
    <t>- Investigaciones penales, fiscales o disciplinarias</t>
  </si>
  <si>
    <t>Impacto que afecte la ejecución presupuestal en un valor &gt;20% y ≤50%.</t>
  </si>
  <si>
    <t>Interrupción de las operaciones de la entidad por más de dos (2) días.</t>
  </si>
  <si>
    <t>- Pérdida de cobertura en la prestación de los servicios de la entidad &gt;20% y ≤50%.</t>
  </si>
  <si>
    <t>- Pérdida de información crítica que puede ser recuperada de forma parcial o incompleta.</t>
  </si>
  <si>
    <t>- Pago de indemnizaciones a terceros por acciones legales que pueden afectar el presupuesto total de la entidad en un valor &gt;20% y ≤50%.</t>
  </si>
  <si>
    <t>- Sanción por parte del ente de control u otro ente regulador.</t>
  </si>
  <si>
    <t>- Pago de sanciones económicas por incumplimiento en la normatividad ante un ente regulador, las cuales afectan en un valor &gt;20% y ≤50% del presupuesto de la entidad.</t>
  </si>
  <si>
    <t>- Incumplimiento en las metas y objetivos institucionales afectando el cumplimiento en las metas de gobierno.</t>
  </si>
  <si>
    <t>- Imagen institucional afectada en el orden nacional o regional por incumplimientos en la prestación del servicio a los usuarios o ciudadanos.</t>
  </si>
  <si>
    <t>Catastrófico</t>
  </si>
  <si>
    <t>Impacto que afecte la ejecución presupuestal en un valor ≥50%.</t>
  </si>
  <si>
    <t>Interrupción de las operaciones de la entidad por más de cinco (5) días.</t>
  </si>
  <si>
    <t>- Pérdida de cobertura en la prestación de los servicios de la entidad ≥50%.</t>
  </si>
  <si>
    <t>- Intervención por parte de un ente de control u otro ente regulador.</t>
  </si>
  <si>
    <t>- Pago de indemnizaciones a terceros por acciones legales que pueden afectar el presupuesto total de la entidad en un valor ≥50%.</t>
  </si>
  <si>
    <t>- Pérdida de información crítica para la entidad que no se puede recuperar.</t>
  </si>
  <si>
    <t>- Incumplimiento en las metas y objetivos institucionales afectando de forma grave la ejecución presupuestal.</t>
  </si>
  <si>
    <t>- Imagen institucional afectada en el orden nacional o regional por actos o hechos de corrupción comprobados.</t>
  </si>
  <si>
    <t>Pago de sanciones económicas por incumplimiento en la normatividad ante un ente regulador, las cuales afectan en un valor ≥50% del presupuesto de la entidad.</t>
  </si>
  <si>
    <t xml:space="preserve">CRITERIO DE EVALUACIÓN </t>
  </si>
  <si>
    <t xml:space="preserve">OPCIÓN DE RESPUESTA AL CRITERIO DE EVALUACIÓN </t>
  </si>
  <si>
    <t xml:space="preserve">PESO EN LA EVALUACIÓN DEL DISEÑO DEL CONTROL </t>
  </si>
  <si>
    <t xml:space="preserve"> 1.1 Asignación del responsable </t>
  </si>
  <si>
    <t xml:space="preserve">Asignado </t>
  </si>
  <si>
    <t xml:space="preserve">No Asignado </t>
  </si>
  <si>
    <t xml:space="preserve">1.2 Segregación y autoridad del responsable </t>
  </si>
  <si>
    <t xml:space="preserve">Adecuado </t>
  </si>
  <si>
    <t xml:space="preserve">Inadecuado </t>
  </si>
  <si>
    <t xml:space="preserve">2. Periodicidad </t>
  </si>
  <si>
    <t xml:space="preserve">Oportuna </t>
  </si>
  <si>
    <t xml:space="preserve">Inoportuna </t>
  </si>
  <si>
    <t xml:space="preserve">3. Propósito </t>
  </si>
  <si>
    <t xml:space="preserve">Prevenir </t>
  </si>
  <si>
    <t xml:space="preserve">Detectar </t>
  </si>
  <si>
    <t xml:space="preserve">No es un control </t>
  </si>
  <si>
    <t xml:space="preserve">4. Cómo se realiza la actividad de control </t>
  </si>
  <si>
    <t xml:space="preserve">Confiable </t>
  </si>
  <si>
    <t xml:space="preserve">No confiable </t>
  </si>
  <si>
    <t xml:space="preserve">5. Qué pasa con las observaciones o desviaciones </t>
  </si>
  <si>
    <t xml:space="preserve">Se investigan y resuelven oportunamente </t>
  </si>
  <si>
    <t xml:space="preserve">No se investigan y resuelven oportunamente </t>
  </si>
  <si>
    <t xml:space="preserve">6. Evidencia de la ejecución del control </t>
  </si>
  <si>
    <t xml:space="preserve">Completa </t>
  </si>
  <si>
    <t xml:space="preserve">Incompleta </t>
  </si>
  <si>
    <t xml:space="preserve">No existe </t>
  </si>
  <si>
    <t>DEBIL entro 0 y 85</t>
  </si>
  <si>
    <t>MODERADO entre 86 y 95</t>
  </si>
  <si>
    <t>FUERTE Entre 96 y 100</t>
  </si>
  <si>
    <t xml:space="preserve">Riesgo Inherente </t>
  </si>
  <si>
    <t>Probabilidad</t>
  </si>
  <si>
    <t>Puntaje</t>
  </si>
  <si>
    <t>Impacto</t>
  </si>
  <si>
    <t>Zona de Riesgo</t>
  </si>
  <si>
    <t>Control Existente</t>
  </si>
  <si>
    <t>Asignacion del responsable</t>
  </si>
  <si>
    <t>Autoridad del responsable</t>
  </si>
  <si>
    <t>Periodicidad</t>
  </si>
  <si>
    <t>Proposito</t>
  </si>
  <si>
    <t>Como se realiza el control</t>
  </si>
  <si>
    <t>Que pasa con las Observaciones</t>
  </si>
  <si>
    <t>Evidencia de la ejecucion</t>
  </si>
  <si>
    <t>Total</t>
  </si>
  <si>
    <t>Efectividad del control</t>
  </si>
  <si>
    <t>Riesgo Residual</t>
  </si>
  <si>
    <t>Opción de manejo</t>
  </si>
  <si>
    <t xml:space="preserve">Responsable de la acción </t>
  </si>
  <si>
    <t>Periodo Seguimiento</t>
  </si>
  <si>
    <t>Fecha de Inicio</t>
  </si>
  <si>
    <t>Fecha de terminación</t>
  </si>
  <si>
    <t>Documento Soporte de las acciones preventivas</t>
  </si>
  <si>
    <t>Indicador de Cumplimiento</t>
  </si>
  <si>
    <t>ESTRATEGICO</t>
  </si>
  <si>
    <t>PLANEACION</t>
  </si>
  <si>
    <t>Planeacion inadecuada del Plan de Desarrollo, Plan de accion anual y demas procesos de planeacion estrategica</t>
  </si>
  <si>
    <t>* Desconocimiento del sector institucional o del entorno 
* Falta de revision de la estadistica existente</t>
  </si>
  <si>
    <t>* Desconocimiento de las metas trazadas en cada uno de los sectores.
* Poco control y seguimiento a los avances del Plan de Desarrollo y demas planes institucionales</t>
  </si>
  <si>
    <t>*Incumplimiento de las metas del Plan de Desarrollo y planes institucionales. 
* Poco avance en el desarrollo del territorio y en la disminucion de las NBI</t>
  </si>
  <si>
    <t>COMUNICACIONES</t>
  </si>
  <si>
    <t>*Falta de politicas claras sobre las comunicaciones institucionales
* Falta de boletines de prensa o cumicaciones periodicas dirigidas a los grupos de valor y comunidad</t>
  </si>
  <si>
    <t>* Perdida de imagen institucional.
* Desconocimiento por la comunidad de los avances en la gestion institucional</t>
  </si>
  <si>
    <t>APOYO</t>
  </si>
  <si>
    <t>CONTRATACION</t>
  </si>
  <si>
    <t>Perdida de documentos de los expedientes de contratacion</t>
  </si>
  <si>
    <t>* No foliacion de los expedientes de contratacion. 
* Falta de control en el prestamo de los expedientes de contratacion</t>
  </si>
  <si>
    <t>* Investigaciones disciplinarias
* Demandas
*Mala imagen institucional</t>
  </si>
  <si>
    <t>* Insatisfaccion del solicitante
* Mala imagen institucional
* Demandas y procesos</t>
  </si>
  <si>
    <t>TRANSVERSAL</t>
  </si>
  <si>
    <t>TODOS LOS PROCESOS</t>
  </si>
  <si>
    <t>Entrega extemporanea de los informes a los entes de inspeccion, vigilancia y control</t>
  </si>
  <si>
    <t>* Procesos disciplinarios y administrativos
* Sanciones y multas</t>
  </si>
  <si>
    <t>TALENTO HUMANO</t>
  </si>
  <si>
    <t>Programa de capacitación, bienestar y estimulos, que no satisface las necesidades del talento humano</t>
  </si>
  <si>
    <t xml:space="preserve">* Falta de recursos
* Priorizacion de actividades de capacitacion no participativa
* No concertacion de actividades de bienestar y estimulos </t>
  </si>
  <si>
    <t>* Personal desmotivado
* Personal desactualizado en la normatividad</t>
  </si>
  <si>
    <t>* Realizacion de pagos no correspondiente al tiempo realmente laborado
* Imagen negativa del proceso hacia el interior de la Administración
* Detrimentro patrimonial</t>
  </si>
  <si>
    <t>SST</t>
  </si>
  <si>
    <t>* Falta de recursos
* Desconocimiento de la normatividad.
* Falta de requerimientos a la ARL
* Falta de presupuesto</t>
  </si>
  <si>
    <t xml:space="preserve">* Perdidas humanas en caso de presentarse algun siniestro
* Sanciones </t>
  </si>
  <si>
    <t>ALMACEN</t>
  </si>
  <si>
    <t>Errores en la generación de los CDP y RP</t>
  </si>
  <si>
    <t xml:space="preserve">Digitación errada de los codigos presupuestales y de la información del contratista o proveedor </t>
  </si>
  <si>
    <t>1. Demora en la continuacion del tramite contractual                              2. Insatisfaccion del cliente interno y externo</t>
  </si>
  <si>
    <t>* Demora en la continuacion del tramite contractual
* Insatisfaccion del cliente interno y externo</t>
  </si>
  <si>
    <t>Información incompleta o errada por parte del subproceso (gestión contable)</t>
  </si>
  <si>
    <t>1. Inconsistencia de los valores de las cuentas bancarias en relacion con el libro auxiliar contable                                     2. Demoras en la entrega de informacion a la alta dirección</t>
  </si>
  <si>
    <t>Valoracion del control</t>
  </si>
  <si>
    <t xml:space="preserve">Uso inadecuado de las herramientas de seguimiento a la gestion y plan de desarrollo y plan de accion anual
</t>
  </si>
  <si>
    <t>TIC</t>
  </si>
  <si>
    <t xml:space="preserve">Responder extemporaneamente los derechos de peticion </t>
  </si>
  <si>
    <t>* Configuración de seguridad débiles en los sistemas de información y sitios web.
* Falta de protección contra virus</t>
  </si>
  <si>
    <t xml:space="preserve">* El ingeniero de sistemas el ultimo dia habil de cada semana realizara copias de seguridad de los sistemas de información con el fin de salvaguardar la información en caso de vulneración de un sistema de información.
</t>
  </si>
  <si>
    <t>El ingeniero de sistemas realizara mensualmente monitoreo de la actualización del antivirus para evitar la  propagación de malware(virus, troyanos, entre otros)</t>
  </si>
  <si>
    <t>Realizar los boletines informativos y publicaciones en la pagina web del Instituto y sus redes socciales, por parte del ingeniero de sistemas, previa autorizacion de la publicacion dada por el Director</t>
  </si>
  <si>
    <t>Ataque cibernetico de pagina web, redes sociales y software</t>
  </si>
  <si>
    <t>* Perdida de la informacion
*Desinformacion a los grupos de interes por redes sociales, pagina web del instituto</t>
  </si>
  <si>
    <t>DEFENSA JURIDICA</t>
  </si>
  <si>
    <t>PRESUPUESTO</t>
  </si>
  <si>
    <t>TESORERIA</t>
  </si>
  <si>
    <t>EVALUACION</t>
  </si>
  <si>
    <t>CONTROL INTERNO</t>
  </si>
  <si>
    <t>Carencia de implementacion de planes de mejoramiento del area auditada</t>
  </si>
  <si>
    <t xml:space="preserve">Errores en los reportes a los entes de control </t>
  </si>
  <si>
    <t>MISIONAL</t>
  </si>
  <si>
    <t>Presentacion de accidentes laborales</t>
  </si>
  <si>
    <t>GESTION DOCUMENTAL</t>
  </si>
  <si>
    <t>Perdida o alteración de documentos por falta de seguimientos de prestamos documentales</t>
  </si>
  <si>
    <t>* Procesos disciplinarios y administrativos
* Enemistad en el equipo laboral</t>
  </si>
  <si>
    <t>Generar comunicación deficiente o inadecuada con los grupos de valor y comunidad en general</t>
  </si>
  <si>
    <t>Minutas mal elaboradas con contenido de otros contratos</t>
  </si>
  <si>
    <t>* Sobrecarga laboral
* Utilizacion de modelos de otros procesos de contratacion, sin revision de los mismos
* Estudios previos deficientes
* Falta de planeacion de los procesos de contratación</t>
  </si>
  <si>
    <t>* Falta de extintores apropiados para el archivo</t>
  </si>
  <si>
    <t>Incumplimiento en la transferencia de los archivos de gestión al archivo central</t>
  </si>
  <si>
    <t>Ausentismo laboral en la horarios de trabajo</t>
  </si>
  <si>
    <t>* Falta de control por parte de la alta direccion
* Falta de sentido de identidad corporativa</t>
  </si>
  <si>
    <t>* Mala imagen institucional
* Probabilidad de lesiones fisicas fuera del sitio de trabajo</t>
  </si>
  <si>
    <t>Inconsistencias en la ejecución del plan anual de adquisiciones</t>
  </si>
  <si>
    <t xml:space="preserve">* Fallas en la entrega oportuna y real de las necesidades proyectadas por cada secretaria.   
* Mala planeación de los bienes y servicios a contratar durante la vigencia. </t>
  </si>
  <si>
    <t xml:space="preserve">* Limitaciones en la ejecución del plan de compras.      
* Contratación de bienes y servicios no incluidos en el plan anual de adquisiciones.       
* Sanciones </t>
  </si>
  <si>
    <t>PATRIMONIO CULTURAL</t>
  </si>
  <si>
    <t>GESTIÓN DE FORMACIÓN Y DESARROLLO DE LAS PRÁCTICAS ARTÍSTICAS</t>
  </si>
  <si>
    <t xml:space="preserve">GESTIÓN DE LA RED DEPARTAMENTAL DE BIBLIOTECAS PÚBLICAS
</t>
  </si>
  <si>
    <t>GESTIÓN DE LA ORGANIZACIÓN DE EVENTOS PARA LA PARTICIPACIÓN CIUDADANA</t>
  </si>
  <si>
    <t>* Alteracion del orden publico
* Muerte, lesiones o herida de personas</t>
  </si>
  <si>
    <t xml:space="preserve">Errores en la plantilla de pagos a terceros </t>
  </si>
  <si>
    <t>Realización de pagos a terceros de forma inoportuna</t>
  </si>
  <si>
    <t>* Errores de digitacion en el portal</t>
  </si>
  <si>
    <t>Realización de los pagos a traves de portal bancario, por parte de la tesorera, para evitar el pago equivocado
Generacion de archivo plano para pago, con revision y aprobacion de valores, terceros, cuentas por parte de la tesorera, antes de realizar dicho giro en el portal bancario</t>
  </si>
  <si>
    <t>* Mala imagen institucional
* Demora en el pago</t>
  </si>
  <si>
    <t xml:space="preserve">* Falta de cierre presupuestal
</t>
  </si>
  <si>
    <t>* Cobro de intereses por mora
* Multas por pago extemporaneo
* Mala imagen institucional</t>
  </si>
  <si>
    <t>Dar cumplimiento a lo establecido internamente para el pago mensual a terceros dentro de los primeros dias del mes, de acuerdo a su vencimiento, por parte de la Subdirectora general y tesorera, evitando morosidad en el pago</t>
  </si>
  <si>
    <t>* Demora en el proceso de contratación de compra de estampillas</t>
  </si>
  <si>
    <t xml:space="preserve">* Aumento de carga laboral de tesoreria
* Incumplimiento al Estatuto de Rentas Departamental
* Sanciones y multas
</t>
  </si>
  <si>
    <t>Realizar la compra de estampillas procultura de acuerdo a la necesidad o consumo del ultimo año, en el mes de mayo, por parte de el Director y Subdirección General, para evitar la falta de inventario</t>
  </si>
  <si>
    <t>*Falta de control al prestamo de documentos
* Falta de etica profesional
* Falta de un sitio con seguridad</t>
  </si>
  <si>
    <t xml:space="preserve">Diligenciar los formatos para el prestamos de documentos por parte de la persona encargada del archivo central, y de cada una de las personas responsables de archivo de gestión, para controlar la trazabilidad en el manejo de los expedientes. 
</t>
  </si>
  <si>
    <t>Se oficia por parte de la encargada de la gestion documental a las diferentes dependencias mediante circular, estableciendo cronograma de transferencias documentales, y se les recuerda mediante correo electronico las fechas proximas a vence, para evitar el incumplimiento</t>
  </si>
  <si>
    <t xml:space="preserve">* Falta de elementos necesarios para la transferencia
* Falta de espacio en el sitio designado para el archivo central
* Falta de compromiso y etica por parte del personal </t>
  </si>
  <si>
    <t xml:space="preserve">* Incumplimiento de la normatividad de archivo 
* Desorden administrativo y represamiento de documentacion en el archivo de gestión 
* Sanciones y multas </t>
  </si>
  <si>
    <t>Incendio en el archivo central</t>
  </si>
  <si>
    <t>* Perdida parcial o total de los expedientes del archivo central</t>
  </si>
  <si>
    <t>* Bodegas no adecuadas</t>
  </si>
  <si>
    <t>* Instalaciones del Instituto insuficientes 
* Edificacion no apta en el segundo piso para la custodia del archivo central</t>
  </si>
  <si>
    <t>La Infraestructura no cumple con los aspectos estructurales para la custodia del archivo central</t>
  </si>
  <si>
    <t>El Director del Instituto realizara el arrendamiento de bodega que cumpla con los requerimientos de infraestructura que exige la normatividad vigente, para lograr el traslado del archivo central de la institucion para dar cumplimiento a los requerimientos normativos</t>
  </si>
  <si>
    <t>* Demasiada carga laboral
* Falta de planeacion en la recopilacion de la informacion para dar respuesta
* Falta de control de fechas de vencimiento de los derechos de peticion</t>
  </si>
  <si>
    <t>Diligenciamiento del formato de recepcion de documentacion, definiendo al momento de recepcion la fecha de vencimiento y dando prioridad a la respuesta, por parte del Director del instituto.
Generacion de alertas de vencimiento por parte de Secretaria de direccion mediante correo electronico, dos días antes del vencimiento, para evitar que se presenten respuestas extemporaneas</t>
  </si>
  <si>
    <t>Asignacion deficiente de recursos para realizar capacitación, gestion y dotación de la red de bibliotecas</t>
  </si>
  <si>
    <t>* Poco recaudo de la estampilla procultura
* Falta de equidad en la asignacion de recursos para las diferentes actividades</t>
  </si>
  <si>
    <t>* Bibliotecas sin dotación actualizada
* Bibliotecarios sin competencias laborales actualizadas
* Disminución en el uso de las bibliotecas</t>
  </si>
  <si>
    <t>Realizar planeacion de la distribucion de los recuros por parte del Director y Subdirectora Operativa, al momento de realizar el presupuesto de la siguente vigencia, para cubrir todas las acciones concernientes a la red de bibliotecas</t>
  </si>
  <si>
    <t>* Digitación errada de los codigos presupuestales y de la información del tercero</t>
  </si>
  <si>
    <t>* Poco control de los inventarios de los insumos
* Falta de establecer stock minimos para adelantar procesos de compra
* Demoras en los procesos de compra</t>
  </si>
  <si>
    <t>* Desabastecimiento de insumos necesarios para el normal funcionamiento
* Mala imagen institucional</t>
  </si>
  <si>
    <t>Los elementos adquiridos son insuficientes para el normal desarrollo de las actividades</t>
  </si>
  <si>
    <t>Revision por parte de la oficina juridica, subdirección general de forma permanente, de los documentos presupuestales para que coincidan con los demas documentos soportes del expediente</t>
  </si>
  <si>
    <t>Pago a contratistas por cuenta errada de acuerdo a la fuente de recursos</t>
  </si>
  <si>
    <t>* Error de identificacion de cuenta bancaria</t>
  </si>
  <si>
    <t>* Sanciones o multas 
* Posibles procesos disciplinarios, administrativos y fiscales
*Mala imagen institucional
* No razonabilidad de las cuentas bancarias</t>
  </si>
  <si>
    <t xml:space="preserve">Falta de inventario de estampillas pro cultura </t>
  </si>
  <si>
    <t>Parametrizacion contable errada en el software</t>
  </si>
  <si>
    <t>CONTABILIDAD</t>
  </si>
  <si>
    <t xml:space="preserve">* Errores de analisis e interpretacion de la dinamica de las cuentas contables
* </t>
  </si>
  <si>
    <t>* Estados financieros no razonables</t>
  </si>
  <si>
    <t xml:space="preserve">
* Negligencia del personal de la entidad
* No cumplimiento de los procedimiento de las diferentes areas</t>
  </si>
  <si>
    <t>Definir cortes mensuales los 20 dias de cada  mes para cerrar periodo contable del mes por parte del contador, para lograr cierres contables oportunos.  El seguimiento a los cierres sera responsabilidad del contador  publico.
Establecer por parte de la direccion, cronograma de los diferentes informes a los diferentes organos de inspeccion, vigilancia y control, para evitar la entrega tardia de los informes, definiendo responsable de cada informe</t>
  </si>
  <si>
    <t>* Error involuntario al momento de cargar informacion en formato no requerido
* Error de digitacion en los formatos establecidos por los organos de control</t>
  </si>
  <si>
    <t xml:space="preserve">* Requerimiento de los entes de control </t>
  </si>
  <si>
    <t xml:space="preserve">* Desconocimiento del procedimiento para reportar novedades
* Falta de organización en la aplicación del procedimiento de reporte de novedades de nómina
*Demora en los reportes de novedades a la nómina </t>
  </si>
  <si>
    <t>Errores en la liquidacion de nomina y prestaciones sociales</t>
  </si>
  <si>
    <t>Avance en la implementacion del Sistema de Seguridad y Salud en el Trabajo deficiente</t>
  </si>
  <si>
    <t>* Suministro de informacion poco clara o inoportuna desde el proceso evaluado
* Falta de compromiso del talento humano de las dependencias</t>
  </si>
  <si>
    <t>Retraso en el cumplimiento al Plan Anual de auditoria interna</t>
  </si>
  <si>
    <t>* Inadecuado mejoramiento continua al sistema de control interno
* Incumplimiento de Plan Anual de Auditoria
* Incumplimiento del objetivo de la auditoria</t>
  </si>
  <si>
    <t xml:space="preserve">Incorporar en el acta de reunion de apertura, el compromiso de la firma de la carta de confiabilidad de entrega de informacion por parte del auditado, para comprometerlo en el proceso de auditoria </t>
  </si>
  <si>
    <t>* Falta de compromiso del talento humano de los procesos auditados en la definición de acciones correctivas a las observaciones y recomendaciones del informe de auditoria
* Falta de sentido de pertenencia institucional</t>
  </si>
  <si>
    <t>* Continuidad de los errores 
* Posibles actos de corrupcion
* Incumplimiento a la normatividad aplicable 
* Sanciones disciplinarias</t>
  </si>
  <si>
    <t>Solicitud por escrito de parte de oficina de control interno, una vez presentado el informe final de la auditoria, de diez diías habiles para la formulación y presentacion del plan de mejoramiento por parte de la oficina auditada para implementar acciones correctivas</t>
  </si>
  <si>
    <t>Capacitación al personal directivo sobre planeacion institucional, para brindar herramientas en dicho aspecto al personal del instituto, y realizar un proceso de planeacion articulado. Capacitacion gestionada por el Director del Instituto</t>
  </si>
  <si>
    <t xml:space="preserve">* Planes de Desarrollo Institucional, de accion no coherentes con las necesidades de las comunidades.
* Poco avance en el desarrollo sectorial  en el departamento </t>
  </si>
  <si>
    <t xml:space="preserve">Revisar los formatos de recolección de información en el primer trimestre de cada año,  por parte de la subdireccion operativa para incluir oportunidades de mejoras que faciliten el reporte de las actividades </t>
  </si>
  <si>
    <t>Diligenciamiento del formato de control de prestamo de documentos por parte de cada dependencia al momento de solicitar prestamo del expediente de contratación, que permita tener una trazabilidad de los documentos</t>
  </si>
  <si>
    <t>Radicacion con tiempo (3 dias de antelacion) de los procesos de contratacion de cada una de las subdirecciones, y revision directa del profesional de contratacion una vez realizada la minuta por parte del profesional de contratacion y del supervisor del contrato</t>
  </si>
  <si>
    <t>* Sanciones o multas 
* Posibles procesos disciplinarios, fiscales
*Mala imagen institucional</t>
  </si>
  <si>
    <t>Procesos de contratacion lentos y con trabas administrativas</t>
  </si>
  <si>
    <t>Demora en cada paso para realiar el proceso de contratacion</t>
  </si>
  <si>
    <t>* Afectacion al cumplimiento de las actividades misionales</t>
  </si>
  <si>
    <t>Realizar seguimiento permanente por parte del Director y Subdirectoras, según el proceso de contratacion, a los tiempos de entrega de documentos y elaboración de las minutas para evitar traumatismo</t>
  </si>
  <si>
    <t>Realizar llamados de atencion por escrito al personal que se ausenta del sitio de trabajo en horarios de trabajo por parte de la subdirectora general, para generar una cultura de no ausentismo laboral</t>
  </si>
  <si>
    <t>Revision por parte de la subdirectora general de forma trimestral al cumplimiento del plan de bienestar, incentivos, capacitación, para garantizar su cumplimiento y realizar actividades de motivación para el personal</t>
  </si>
  <si>
    <t>Realizar verificacion por parte de la Subdirectora General y contadora de los valores liquidados en la nomina mensual, liquidaciones de prestaciones sociales, teniendo en cuenta las novedades presentadas, para evitar errores en las mismas</t>
  </si>
  <si>
    <t>Seguimiento al contratista vinculado para la implementacion del sistema de seguridad y salud en el trabajao, mediante la supervisión mensual, realizando los requerimientos para cumplir con la implementacion del SSST</t>
  </si>
  <si>
    <t>* Entrega oportuna de requerimientos de almacen para construccion del Plan anual de adquisiciones por parte de las subdirecciones, oficina del director y de Asesora de control interno
* Articulación entre las necesidades reales y prioritarias con el presupuesto para la vigencia fiscal, realizando los ajsutes y modificaciones al PAA por parte de la Almacenista y del la Subbdirectora General</t>
  </si>
  <si>
    <t>Realizar analisis de la dinamica contable y la trazabilidad de la transacción por parte de la asesora contable al momento de realizar la parametrización a los modulos respectivos, para evitar registros contables equivocados</t>
  </si>
  <si>
    <t>Realizar conciliaciones mensuales de bancos por parte de Tecnico Operativo de tesoreria y contabilidad, para lograr identificar y subsanar en caso de presentarse un giro equivocado y poderlo subsanar en el menor tiempo posible</t>
  </si>
  <si>
    <t xml:space="preserve">* Registrar trazabilidad en los procesos contratación de compras, por parte de la subdirectora general para detectar demoras injustificadas y tomar los correctivos necesarios a tiempo
</t>
  </si>
  <si>
    <t>Compra de los extintores adecuados para el archivo central por parte del Director y Subdireccion General, para dar cumplimiento a la normatividad vigente y atender oportunamente en caso de presentarse un conato de incendio</t>
  </si>
  <si>
    <t>Cargar con anterioridad los formatos e  informes a los entes de control, por parte del responsable de la entrega del informe, para que se realice verifique la informacion cargada</t>
  </si>
  <si>
    <t>Deterioro de los Bienes y expresiones de Interés Cultural del Departamento</t>
  </si>
  <si>
    <t>• Debilidades en la planeación (identificación, diagnóstico, evaluación, valoración) y en la priorización (gestión y asignación de recursos) para las acciones de protección y salvaguardia sobre los bienes y manifestaciones de interés cultural.
* 
* Políticas públicas insuficientes y desarticuladas
* Falta de posicionamiento político del Instituto en cuanto a funciones, servicios y trámites.
* Perdida de la identidad cultural</t>
  </si>
  <si>
    <t>* Perdida de los valores patrimonialesl 
* Detrimento de la función social del patrimonio, apropiación cultural e identidad asociada al bien de interés cultural.
* Deterioro de la imagen del Instituto.
* Necesidad de mayores recursos.</t>
  </si>
  <si>
    <t>* Articular esfuerzos con las administraciones municipales, por parte del Director del Instituto y lideres sociales y comunitarios para la proteccion, salvaguardia y apropiación social del patrimonio cultural de Departamento</t>
  </si>
  <si>
    <t>Escasa oferta de espacios y escenarios para el desarrollo de las diferentes areas artisticas en el Departamento del Meta</t>
  </si>
  <si>
    <t>Desinteres de las administraciones municipales para propiciar escenarios para la formacion, creacion y circulacion de las diferentes disciplinas artistitcas</t>
  </si>
  <si>
    <t>* Escasa formacion de publicos con capacidad crítica y creativa para el disfrute de los bienes y servicios culturales
* Artistas y población en general con escasas oportunidades de formación, actualiación y cualificación de procesos creativos de innovación y competitividad</t>
  </si>
  <si>
    <t>Implementar una oferta de procesos sistematicos para el fortalecimiento de las practicas artissticas y culturales en el departamento, por parte del Director con coordinaciónSubdirector operativo y asesor mussical</t>
  </si>
  <si>
    <t>Siniestro o accidente laboral durante la realizacion de un evento cultural</t>
  </si>
  <si>
    <t>* Fuerza publica insuficiente durante el evento
* Situaciones fortuitas que surgen sin poder tener mayor control por parte del instituto</t>
  </si>
  <si>
    <t>Implementar un plan de contingencia para atender la situacion presentada y minorizar y mitigar la afectacion por parte del Director y la Subdireccion Operativa y Subdirectora General</t>
  </si>
  <si>
    <t>* No utilizacion de los elementos de proteccón personal
* Descuido en el momento de realizar las labores
* Desorden locativo o riesgo locativo</t>
  </si>
  <si>
    <t xml:space="preserve">* Lesiones del personal
* Muerte
* Ausentismo laboral
</t>
  </si>
  <si>
    <t>Realizar la entrega de los elementos de proteccion personal y supervisar permanente a los trabajadores, para que los utilicen y tomen las medidas de prevencion, para evitar la ocurrencia de accidentes laborales, por parte de la responsable del sistema de seguridad y salud en el trabajo
Llamados de atencion por la no utilizacion de los EPP, por parte de la subdirectora general  a los colaboradores no acatan y cumplen las recomendaciones de seguridad y salud en el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</si>
</sst>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16"/>
      <name val="Cambria"/>
      <family val="1"/>
      <scheme val="major"/>
    </font>
    <font>
      <b/>
      <sz val="16"/>
      <color theme="0"/>
      <name val="Calibri Light"/>
      <family val="2"/>
    </font>
    <font>
      <b/>
      <sz val="14"/>
      <color theme="0"/>
      <name val="Calibri Light"/>
      <family val="2"/>
    </font>
    <font>
      <b/>
      <sz val="10"/>
      <name val="Calibri Light"/>
      <family val="2"/>
    </font>
    <font>
      <b/>
      <sz val="10"/>
      <color theme="1"/>
      <name val="Cambria"/>
      <family val="1"/>
      <scheme val="major"/>
    </font>
    <font>
      <u/>
      <sz val="11"/>
      <color theme="1"/>
      <name val="Calibri"/>
      <family val="2"/>
      <scheme val="minor"/>
    </font>
    <font>
      <sz val="10"/>
      <color rgb="FF000000"/>
      <name val="Arial"/>
      <family val="2"/>
    </font>
    <font>
      <b/>
      <sz val="10"/>
      <color theme="1"/>
      <name val="Arial"/>
      <family val="2"/>
    </font>
    <font>
      <sz val="11"/>
      <color theme="1"/>
      <name val="Arial"/>
      <family val="2"/>
    </font>
    <font>
      <b/>
      <sz val="12"/>
      <color rgb="FF000000"/>
      <name val="Arial"/>
      <family val="2"/>
    </font>
    <font>
      <b/>
      <sz val="10"/>
      <color rgb="FF000000"/>
      <name val="Arial"/>
      <family val="2"/>
    </font>
    <font>
      <b/>
      <sz val="9"/>
      <name val="Calibri Light"/>
      <family val="2"/>
    </font>
    <font>
      <sz val="8"/>
      <color theme="1"/>
      <name val="Calibri"/>
      <family val="2"/>
      <scheme val="minor"/>
    </font>
    <font>
      <sz val="10"/>
      <color theme="1"/>
      <name val="Calibri Light"/>
      <family val="2"/>
    </font>
    <font>
      <sz val="10"/>
      <name val="Calibri Light"/>
      <family val="2"/>
    </font>
    <font>
      <sz val="10"/>
      <name val="Tahoma"/>
      <family val="2"/>
    </font>
    <font>
      <sz val="10"/>
      <color theme="1"/>
      <name val="Calibri"/>
      <family val="2"/>
      <scheme val="minor"/>
    </font>
    <font>
      <sz val="9"/>
      <name val="Tahoma"/>
      <family val="2"/>
    </font>
    <font>
      <sz val="9"/>
      <color rgb="FF000000"/>
      <name val="Tahoma"/>
      <family val="2"/>
    </font>
    <font>
      <sz val="9"/>
      <color theme="1"/>
      <name val="Tahoma"/>
      <family val="2"/>
    </font>
    <font>
      <sz val="10"/>
      <name val="Arial"/>
      <family val="2"/>
    </font>
    <font>
      <sz val="9"/>
      <color indexed="8"/>
      <name val="Tahoma"/>
      <family val="2"/>
    </font>
    <font>
      <sz val="9"/>
      <color theme="1"/>
      <name val="Calibri"/>
      <family val="2"/>
      <scheme val="minor"/>
    </font>
    <font>
      <sz val="9"/>
      <name val="Arial"/>
      <family val="2"/>
    </font>
    <font>
      <sz val="9"/>
      <color theme="1"/>
      <name val="Calibri Light"/>
      <family val="2"/>
    </font>
  </fonts>
  <fills count="8">
    <fill>
      <patternFill patternType="none"/>
    </fill>
    <fill>
      <patternFill patternType="gray125"/>
    </fill>
    <fill>
      <patternFill patternType="solid">
        <fgColor rgb="FFBDCBD5"/>
        <bgColor indexed="64"/>
      </patternFill>
    </fill>
    <fill>
      <patternFill patternType="solid">
        <fgColor rgb="FF159F9F"/>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2" fillId="0" borderId="0"/>
  </cellStyleXfs>
  <cellXfs count="185">
    <xf numFmtId="0" fontId="0" fillId="0" borderId="0" xfId="0"/>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pplyProtection="1">
      <alignment horizontal="center" vertical="center"/>
      <protection locked="0"/>
    </xf>
    <xf numFmtId="0" fontId="0" fillId="0" borderId="7" xfId="0" applyBorder="1" applyAlignment="1"/>
    <xf numFmtId="0" fontId="0" fillId="0" borderId="9" xfId="0" applyBorder="1" applyAlignment="1"/>
    <xf numFmtId="0" fontId="1" fillId="4" borderId="3" xfId="0" applyFont="1" applyFill="1" applyBorder="1" applyAlignment="1">
      <alignment horizontal="center" vertical="center"/>
    </xf>
    <xf numFmtId="0" fontId="0" fillId="0" borderId="4" xfId="0" applyBorder="1"/>
    <xf numFmtId="0" fontId="7" fillId="0" borderId="5" xfId="0" applyFont="1" applyBorder="1" applyAlignment="1">
      <alignment horizontal="center"/>
    </xf>
    <xf numFmtId="0" fontId="0" fillId="0" borderId="6" xfId="0" applyBorder="1"/>
    <xf numFmtId="0" fontId="9" fillId="0" borderId="14" xfId="0" applyFont="1" applyBorder="1" applyAlignment="1">
      <alignment horizontal="justify" vertical="center" wrapText="1"/>
    </xf>
    <xf numFmtId="0" fontId="9" fillId="0" borderId="15" xfId="0" applyFont="1" applyBorder="1" applyAlignment="1">
      <alignment horizontal="justify" vertical="center" wrapText="1"/>
    </xf>
    <xf numFmtId="0" fontId="10" fillId="0" borderId="17" xfId="0" applyFont="1" applyBorder="1" applyAlignment="1">
      <alignment horizontal="justify" vertical="center" wrapText="1"/>
    </xf>
    <xf numFmtId="0" fontId="10" fillId="0" borderId="20" xfId="0" applyFont="1" applyBorder="1" applyAlignment="1">
      <alignment horizontal="justify" vertical="center" wrapText="1"/>
    </xf>
    <xf numFmtId="0" fontId="0" fillId="0" borderId="20" xfId="0" applyBorder="1" applyAlignment="1">
      <alignment vertical="top" wrapText="1"/>
    </xf>
    <xf numFmtId="0" fontId="0" fillId="0" borderId="17" xfId="0" applyBorder="1" applyAlignment="1">
      <alignment vertical="top"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8" fillId="0" borderId="24" xfId="0" applyFont="1" applyBorder="1" applyAlignment="1">
      <alignment horizontal="justify" vertical="center" wrapText="1"/>
    </xf>
    <xf numFmtId="0" fontId="8" fillId="0" borderId="24" xfId="0" applyFont="1" applyBorder="1" applyAlignment="1">
      <alignment horizontal="center" vertical="center" wrapText="1"/>
    </xf>
    <xf numFmtId="0" fontId="8" fillId="0" borderId="0" xfId="0" applyFont="1" applyFill="1" applyBorder="1" applyAlignment="1">
      <alignment horizontal="justify" vertical="center" wrapText="1"/>
    </xf>
    <xf numFmtId="0" fontId="12" fillId="0" borderId="22" xfId="0" applyFont="1" applyBorder="1" applyAlignment="1">
      <alignment horizontal="center" vertical="center" wrapText="1"/>
    </xf>
    <xf numFmtId="0" fontId="5" fillId="5" borderId="1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xf>
    <xf numFmtId="0" fontId="5" fillId="5" borderId="27" xfId="0" applyFont="1" applyFill="1" applyBorder="1" applyAlignment="1" applyProtection="1">
      <alignment horizontal="center" vertical="center" wrapText="1"/>
    </xf>
    <xf numFmtId="0" fontId="0" fillId="0" borderId="11" xfId="0" applyBorder="1"/>
    <xf numFmtId="0" fontId="0" fillId="0" borderId="11" xfId="0" applyBorder="1" applyAlignment="1">
      <alignment textRotation="90"/>
    </xf>
    <xf numFmtId="0" fontId="15" fillId="0" borderId="11"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5" fillId="2" borderId="1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8" fillId="0" borderId="11" xfId="0" applyFont="1" applyFill="1" applyBorder="1" applyAlignment="1" applyProtection="1">
      <alignment horizontal="center" vertical="center"/>
    </xf>
    <xf numFmtId="0" fontId="19" fillId="0" borderId="11" xfId="0" applyFont="1" applyFill="1" applyBorder="1" applyAlignment="1" applyProtection="1">
      <alignment horizontal="justify" vertical="center" wrapText="1"/>
    </xf>
    <xf numFmtId="0" fontId="19" fillId="0" borderId="11" xfId="0" applyFont="1" applyFill="1" applyBorder="1" applyAlignment="1" applyProtection="1">
      <alignment horizontal="center" vertical="center" wrapText="1"/>
    </xf>
    <xf numFmtId="0" fontId="19" fillId="0" borderId="29" xfId="0" applyFont="1" applyFill="1" applyBorder="1" applyAlignment="1">
      <alignment horizontal="justify" vertical="center" wrapText="1"/>
    </xf>
    <xf numFmtId="0" fontId="20" fillId="0" borderId="29" xfId="0" applyFont="1" applyFill="1" applyBorder="1" applyAlignment="1">
      <alignment horizontal="justify" vertical="center" wrapText="1"/>
    </xf>
    <xf numFmtId="0" fontId="21" fillId="0" borderId="11" xfId="0" applyFont="1" applyFill="1" applyBorder="1" applyAlignment="1">
      <alignment horizontal="justify" vertical="center" wrapText="1"/>
    </xf>
    <xf numFmtId="0" fontId="21" fillId="0" borderId="11" xfId="0" applyFont="1" applyFill="1" applyBorder="1" applyAlignment="1">
      <alignment horizontal="center" vertical="center" wrapText="1"/>
    </xf>
    <xf numFmtId="0" fontId="19" fillId="0" borderId="11" xfId="0" applyFont="1" applyFill="1" applyBorder="1" applyAlignment="1" applyProtection="1">
      <alignment horizontal="left" vertical="center" wrapText="1"/>
    </xf>
    <xf numFmtId="0" fontId="21" fillId="0" borderId="7" xfId="0" applyFont="1" applyFill="1" applyBorder="1" applyAlignment="1">
      <alignment horizontal="center" vertical="center" wrapText="1"/>
    </xf>
    <xf numFmtId="0" fontId="21" fillId="0" borderId="7" xfId="0" applyFont="1" applyFill="1" applyBorder="1" applyAlignment="1">
      <alignment horizontal="justify" vertical="center" wrapText="1"/>
    </xf>
    <xf numFmtId="0" fontId="18" fillId="0" borderId="11" xfId="0" applyFont="1" applyBorder="1" applyAlignment="1">
      <alignment vertical="center" textRotation="90"/>
    </xf>
    <xf numFmtId="0" fontId="0" fillId="7" borderId="0" xfId="0" applyFill="1" applyAlignment="1">
      <alignment vertical="center" textRotation="90"/>
    </xf>
    <xf numFmtId="0" fontId="0" fillId="7" borderId="11" xfId="0" applyFill="1" applyBorder="1" applyAlignment="1">
      <alignment vertical="center" textRotation="90"/>
    </xf>
    <xf numFmtId="0" fontId="0" fillId="7" borderId="11" xfId="0" applyFill="1" applyBorder="1" applyAlignment="1">
      <alignment vertical="center" wrapText="1"/>
    </xf>
    <xf numFmtId="0" fontId="13" fillId="7" borderId="27" xfId="0" applyFont="1" applyFill="1" applyBorder="1" applyAlignment="1">
      <alignment horizontal="center" vertical="center" textRotation="90" wrapText="1"/>
    </xf>
    <xf numFmtId="0" fontId="13" fillId="7" borderId="2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4" fillId="0" borderId="11" xfId="0" applyFont="1" applyBorder="1" applyAlignment="1">
      <alignment horizontal="center" vertical="center" textRotation="90"/>
    </xf>
    <xf numFmtId="0" fontId="24" fillId="0" borderId="11" xfId="0" applyFont="1" applyBorder="1" applyAlignment="1">
      <alignment horizontal="center" vertical="center" textRotation="90" wrapText="1"/>
    </xf>
    <xf numFmtId="0" fontId="21" fillId="0" borderId="11" xfId="0" applyFont="1" applyBorder="1" applyAlignment="1">
      <alignment horizontal="justify" vertical="top"/>
    </xf>
    <xf numFmtId="0" fontId="21" fillId="0" borderId="11" xfId="0" applyFont="1" applyBorder="1" applyAlignment="1">
      <alignment horizontal="justify" vertical="top" wrapText="1"/>
    </xf>
    <xf numFmtId="0" fontId="24" fillId="0" borderId="0" xfId="0" applyFont="1"/>
    <xf numFmtId="0" fontId="21" fillId="6" borderId="11" xfId="0" applyFont="1" applyFill="1" applyBorder="1" applyAlignment="1" applyProtection="1">
      <alignment horizontal="justify" vertical="top" wrapText="1"/>
      <protection locked="0"/>
    </xf>
    <xf numFmtId="0" fontId="21" fillId="0" borderId="11" xfId="0" applyFont="1" applyFill="1" applyBorder="1" applyAlignment="1">
      <alignment horizontal="justify" vertical="top" wrapText="1"/>
    </xf>
    <xf numFmtId="0" fontId="15" fillId="0" borderId="10"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xf>
    <xf numFmtId="0" fontId="18" fillId="0" borderId="10" xfId="0" applyFont="1" applyBorder="1" applyAlignment="1">
      <alignment horizontal="center" vertical="center" textRotation="90"/>
    </xf>
    <xf numFmtId="0" fontId="18" fillId="0" borderId="10" xfId="0" applyFont="1" applyFill="1" applyBorder="1" applyAlignment="1" applyProtection="1">
      <alignment horizontal="center" vertical="center"/>
    </xf>
    <xf numFmtId="0" fontId="19" fillId="6" borderId="11" xfId="0" applyFont="1" applyFill="1" applyBorder="1" applyAlignment="1" applyProtection="1">
      <alignment horizontal="center" vertical="center" wrapText="1"/>
    </xf>
    <xf numFmtId="0" fontId="21" fillId="6" borderId="11" xfId="0" applyFont="1" applyFill="1" applyBorder="1" applyAlignment="1">
      <alignment horizontal="justify" vertical="center" wrapText="1"/>
    </xf>
    <xf numFmtId="0" fontId="21" fillId="6" borderId="11" xfId="0" applyFont="1" applyFill="1" applyBorder="1" applyAlignment="1">
      <alignment horizontal="center" vertical="center" wrapText="1"/>
    </xf>
    <xf numFmtId="0" fontId="21" fillId="0" borderId="11" xfId="0" applyFont="1" applyBorder="1" applyAlignment="1">
      <alignment horizontal="justify" vertical="center" wrapText="1"/>
    </xf>
    <xf numFmtId="0" fontId="21" fillId="6" borderId="10" xfId="0" applyFont="1" applyFill="1" applyBorder="1" applyAlignment="1">
      <alignment horizontal="justify" vertical="center" wrapText="1"/>
    </xf>
    <xf numFmtId="0" fontId="19" fillId="6" borderId="10" xfId="0" applyFont="1" applyFill="1" applyBorder="1" applyAlignment="1" applyProtection="1">
      <alignment horizontal="center" vertical="center" wrapText="1"/>
    </xf>
    <xf numFmtId="0" fontId="21" fillId="0" borderId="11" xfId="0" applyFont="1" applyBorder="1" applyAlignment="1">
      <alignment vertical="top" wrapText="1"/>
    </xf>
    <xf numFmtId="0" fontId="18" fillId="6" borderId="11" xfId="0" applyFont="1" applyFill="1" applyBorder="1" applyAlignment="1">
      <alignment vertical="center" textRotation="90"/>
    </xf>
    <xf numFmtId="0" fontId="20" fillId="0" borderId="0" xfId="0" applyFont="1" applyAlignment="1">
      <alignment horizontal="center" vertical="center" wrapText="1" readingOrder="1"/>
    </xf>
    <xf numFmtId="0" fontId="20" fillId="0" borderId="11" xfId="0" applyFont="1" applyBorder="1" applyAlignment="1">
      <alignment horizontal="center" vertical="center" wrapText="1" readingOrder="1"/>
    </xf>
    <xf numFmtId="0" fontId="0" fillId="0" borderId="11" xfId="0" applyBorder="1" applyAlignment="1">
      <alignment horizontal="center" vertical="center" textRotation="90"/>
    </xf>
    <xf numFmtId="0" fontId="0" fillId="0" borderId="11" xfId="0" applyBorder="1" applyAlignment="1">
      <alignment vertical="center" textRotation="90"/>
    </xf>
    <xf numFmtId="0" fontId="0" fillId="0" borderId="10" xfId="0" applyBorder="1" applyAlignment="1">
      <alignment horizontal="center" vertical="center" textRotation="90"/>
    </xf>
    <xf numFmtId="0" fontId="0" fillId="0" borderId="10" xfId="0" applyBorder="1" applyAlignment="1">
      <alignment horizontal="center"/>
    </xf>
    <xf numFmtId="0" fontId="0" fillId="0" borderId="11" xfId="0" applyBorder="1" applyAlignment="1">
      <alignment horizontal="center" vertical="center"/>
    </xf>
    <xf numFmtId="0" fontId="18" fillId="0" borderId="11" xfId="0" applyFont="1" applyBorder="1" applyAlignment="1">
      <alignment horizontal="center" vertical="center" textRotation="90"/>
    </xf>
    <xf numFmtId="0" fontId="0" fillId="0" borderId="11" xfId="0" applyFont="1" applyBorder="1" applyAlignment="1">
      <alignment vertical="center" textRotation="90"/>
    </xf>
    <xf numFmtId="0" fontId="0" fillId="0" borderId="11" xfId="0" applyFont="1" applyFill="1" applyBorder="1" applyAlignment="1" applyProtection="1">
      <alignment horizontal="center" vertical="center"/>
    </xf>
    <xf numFmtId="0" fontId="0" fillId="0" borderId="11" xfId="0" applyFont="1" applyBorder="1" applyAlignment="1">
      <alignment horizontal="center" vertical="center" textRotation="90"/>
    </xf>
    <xf numFmtId="0" fontId="19" fillId="0" borderId="10" xfId="0" applyFont="1" applyFill="1" applyBorder="1" applyAlignment="1" applyProtection="1">
      <alignment horizontal="center" vertical="center" wrapText="1"/>
    </xf>
    <xf numFmtId="0" fontId="21" fillId="0" borderId="10" xfId="0" applyFont="1" applyFill="1" applyBorder="1" applyAlignment="1">
      <alignment horizontal="justify" vertical="center" wrapText="1"/>
    </xf>
    <xf numFmtId="0" fontId="0" fillId="0" borderId="11" xfId="0" applyFill="1" applyBorder="1"/>
    <xf numFmtId="0" fontId="21" fillId="0" borderId="11" xfId="0" applyFont="1" applyFill="1" applyBorder="1" applyAlignment="1">
      <alignment vertical="top" wrapText="1"/>
    </xf>
    <xf numFmtId="0" fontId="23" fillId="0" borderId="11" xfId="1" applyFont="1" applyFill="1" applyBorder="1" applyAlignment="1">
      <alignment horizontal="justify" vertical="center" wrapText="1"/>
    </xf>
    <xf numFmtId="0" fontId="21" fillId="6" borderId="11" xfId="0" applyFont="1" applyFill="1" applyBorder="1" applyAlignment="1">
      <alignment horizontal="justify" vertical="center"/>
    </xf>
    <xf numFmtId="0" fontId="18" fillId="0" borderId="9" xfId="0" applyFont="1" applyBorder="1" applyAlignment="1">
      <alignment vertical="center" textRotation="90"/>
    </xf>
    <xf numFmtId="0" fontId="19" fillId="0" borderId="11" xfId="0" applyFont="1" applyFill="1" applyBorder="1" applyAlignment="1">
      <alignment horizontal="justify" vertical="center" wrapText="1"/>
    </xf>
    <xf numFmtId="0" fontId="21" fillId="0" borderId="11" xfId="0" applyFont="1" applyFill="1" applyBorder="1" applyAlignment="1" applyProtection="1">
      <alignment horizontal="justify" vertical="center" wrapText="1"/>
      <protection locked="0"/>
    </xf>
    <xf numFmtId="0" fontId="21" fillId="0" borderId="11" xfId="0" applyFont="1" applyFill="1" applyBorder="1" applyAlignment="1" applyProtection="1">
      <alignment vertical="center" wrapText="1"/>
      <protection locked="0"/>
    </xf>
    <xf numFmtId="0" fontId="23" fillId="0" borderId="10" xfId="1" applyFont="1" applyFill="1" applyBorder="1" applyAlignment="1">
      <alignment horizontal="justify" vertical="center" wrapText="1"/>
    </xf>
    <xf numFmtId="0" fontId="23" fillId="0" borderId="7" xfId="1" applyFont="1" applyFill="1" applyBorder="1" applyAlignment="1">
      <alignment horizontal="justify" vertical="center" wrapText="1"/>
    </xf>
    <xf numFmtId="0" fontId="21" fillId="6" borderId="11" xfId="0" applyFont="1" applyFill="1" applyBorder="1" applyAlignment="1">
      <alignment horizontal="justify" vertical="top" wrapText="1"/>
    </xf>
    <xf numFmtId="0" fontId="19" fillId="6" borderId="11" xfId="0" applyFont="1" applyFill="1" applyBorder="1" applyAlignment="1" applyProtection="1">
      <alignment horizontal="justify" vertical="center" wrapText="1"/>
    </xf>
    <xf numFmtId="0" fontId="19" fillId="6" borderId="7" xfId="0" applyFont="1" applyFill="1" applyBorder="1" applyAlignment="1" applyProtection="1">
      <alignment horizontal="center" vertical="center" wrapText="1"/>
    </xf>
    <xf numFmtId="0" fontId="19" fillId="6" borderId="7" xfId="0" applyFont="1" applyFill="1" applyBorder="1" applyAlignment="1" applyProtection="1">
      <alignment horizontal="justify" vertical="center" wrapText="1"/>
    </xf>
    <xf numFmtId="0" fontId="26" fillId="0" borderId="11" xfId="0" applyNumberFormat="1" applyFont="1" applyFill="1" applyBorder="1" applyAlignment="1" applyProtection="1">
      <alignment horizontal="center" vertical="center" wrapText="1"/>
    </xf>
    <xf numFmtId="0" fontId="6" fillId="5" borderId="10"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5" fillId="7" borderId="7" xfId="0" applyFont="1" applyFill="1" applyBorder="1" applyAlignment="1" applyProtection="1">
      <alignment horizontal="center" vertical="center" wrapText="1"/>
    </xf>
    <xf numFmtId="0" fontId="5" fillId="7" borderId="8" xfId="0" applyFont="1" applyFill="1" applyBorder="1" applyAlignment="1" applyProtection="1">
      <alignment horizontal="center" vertical="center" wrapText="1"/>
    </xf>
    <xf numFmtId="0" fontId="5" fillId="7" borderId="9" xfId="0" applyFont="1" applyFill="1" applyBorder="1" applyAlignment="1" applyProtection="1">
      <alignment horizontal="center" vertical="center" wrapText="1"/>
    </xf>
    <xf numFmtId="0" fontId="5" fillId="7" borderId="10"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5" fillId="5" borderId="10"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5" fillId="2" borderId="1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9" fillId="0" borderId="10"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8" fillId="0" borderId="10" xfId="0" applyFont="1" applyBorder="1" applyAlignment="1">
      <alignment vertical="center" textRotation="90"/>
    </xf>
    <xf numFmtId="0" fontId="18" fillId="0" borderId="28" xfId="0" applyFont="1" applyBorder="1" applyAlignment="1">
      <alignment vertical="center" textRotation="90"/>
    </xf>
    <xf numFmtId="0" fontId="18" fillId="0" borderId="10" xfId="0" applyFont="1" applyFill="1" applyBorder="1" applyAlignment="1" applyProtection="1">
      <alignment vertical="center"/>
    </xf>
    <xf numFmtId="0" fontId="18" fillId="0" borderId="28" xfId="0" applyFont="1" applyFill="1" applyBorder="1" applyAlignment="1" applyProtection="1">
      <alignment vertical="center"/>
    </xf>
    <xf numFmtId="0" fontId="21" fillId="0" borderId="10"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6" borderId="10" xfId="0" applyFont="1" applyFill="1" applyBorder="1" applyAlignment="1" applyProtection="1">
      <alignment horizontal="justify" vertical="center" wrapText="1"/>
      <protection locked="0"/>
    </xf>
    <xf numFmtId="0" fontId="21" fillId="6" borderId="28" xfId="0" applyFont="1" applyFill="1" applyBorder="1" applyAlignment="1" applyProtection="1">
      <alignment horizontal="justify" vertical="center" wrapText="1"/>
      <protection locked="0"/>
    </xf>
    <xf numFmtId="0" fontId="21" fillId="0" borderId="10" xfId="0" applyFont="1" applyFill="1" applyBorder="1" applyAlignment="1">
      <alignment horizontal="justify" vertical="center" wrapText="1"/>
    </xf>
    <xf numFmtId="0" fontId="21" fillId="0" borderId="28" xfId="0" applyFont="1" applyFill="1" applyBorder="1" applyAlignment="1">
      <alignment horizontal="justify" vertical="center" wrapText="1"/>
    </xf>
    <xf numFmtId="0" fontId="15" fillId="0" borderId="10" xfId="0" applyNumberFormat="1" applyFont="1" applyFill="1" applyBorder="1" applyAlignment="1" applyProtection="1">
      <alignment horizontal="center" vertical="center" wrapText="1"/>
    </xf>
    <xf numFmtId="0" fontId="15" fillId="0" borderId="28"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6" fillId="0" borderId="28" xfId="0" applyNumberFormat="1" applyFont="1" applyFill="1" applyBorder="1" applyAlignment="1" applyProtection="1">
      <alignment horizontal="center" vertical="center" wrapText="1"/>
    </xf>
    <xf numFmtId="0" fontId="0" fillId="0" borderId="10" xfId="0" applyBorder="1" applyAlignment="1">
      <alignment horizontal="center" vertical="center" textRotation="90"/>
    </xf>
    <xf numFmtId="0" fontId="0" fillId="0" borderId="28" xfId="0" applyBorder="1" applyAlignment="1">
      <alignment horizontal="center" vertical="center" textRotation="90"/>
    </xf>
    <xf numFmtId="0" fontId="14" fillId="0" borderId="10"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8" fillId="0" borderId="0" xfId="0" applyFont="1" applyAlignment="1">
      <alignment horizontal="justify" vertical="center"/>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8" fillId="0" borderId="0" xfId="0" applyFont="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6"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19"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26" xfId="0" applyFont="1" applyBorder="1" applyAlignment="1">
      <alignment horizontal="justify" vertical="center" wrapText="1"/>
    </xf>
    <xf numFmtId="0" fontId="12" fillId="0" borderId="25" xfId="0" applyFont="1" applyBorder="1" applyAlignment="1">
      <alignment horizontal="justify" vertical="center" wrapText="1"/>
    </xf>
    <xf numFmtId="0" fontId="25" fillId="6" borderId="29" xfId="0" applyFont="1" applyFill="1" applyBorder="1" applyAlignment="1">
      <alignment vertical="center" wrapText="1"/>
    </xf>
    <xf numFmtId="0" fontId="25" fillId="6" borderId="29" xfId="0" applyFont="1" applyFill="1" applyBorder="1" applyAlignment="1">
      <alignment horizontal="justify" vertical="center" wrapText="1"/>
    </xf>
  </cellXfs>
  <cellStyles count="2">
    <cellStyle name="Normal" xfId="0" builtinId="0"/>
    <cellStyle name="Normal 2" xfId="1"/>
  </cellStyles>
  <dxfs count="206">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theme="6" tint="0.39994506668294322"/>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ont>
        <color theme="0"/>
      </font>
      <fill>
        <patternFill>
          <bgColor theme="0"/>
        </patternFill>
      </fill>
    </dxf>
    <dxf>
      <fill>
        <patternFill>
          <bgColor theme="6" tint="0.39994506668294322"/>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theme="6" tint="0.39994506668294322"/>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fill>
        <patternFill>
          <bgColor theme="0"/>
        </patternFill>
      </fill>
    </dxf>
    <dxf>
      <fill>
        <patternFill>
          <bgColor theme="6" tint="0.39994506668294322"/>
        </patternFill>
      </fill>
    </dxf>
    <dxf>
      <fill>
        <patternFill>
          <bgColor rgb="FFFF0000"/>
        </patternFill>
      </fill>
    </dxf>
    <dxf>
      <font>
        <color theme="0"/>
      </font>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theme="6" tint="0.39994506668294322"/>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theme="6" tint="0.39994506668294322"/>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theme="6" tint="0.39994506668294322"/>
        </patternFill>
      </fill>
    </dxf>
    <dxf>
      <fill>
        <patternFill>
          <bgColor rgb="FFFF000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theme="6" tint="0.39994506668294322"/>
        </patternFill>
      </fill>
    </dxf>
    <dxf>
      <fill>
        <patternFill>
          <bgColor rgb="FFFF0000"/>
        </patternFill>
      </fill>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0000"/>
        </patternFill>
      </fill>
    </dxf>
    <dxf>
      <fill>
        <patternFill>
          <bgColor rgb="FFFFFF0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000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1</xdr:row>
      <xdr:rowOff>179917</xdr:rowOff>
    </xdr:from>
    <xdr:to>
      <xdr:col>1</xdr:col>
      <xdr:colOff>550334</xdr:colOff>
      <xdr:row>4</xdr:row>
      <xdr:rowOff>0</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83" y="370417"/>
          <a:ext cx="867834" cy="51858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412751</xdr:colOff>
      <xdr:row>31</xdr:row>
      <xdr:rowOff>28575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270750" cy="593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3</xdr:row>
      <xdr:rowOff>104775</xdr:rowOff>
    </xdr:from>
    <xdr:to>
      <xdr:col>7</xdr:col>
      <xdr:colOff>66675</xdr:colOff>
      <xdr:row>21</xdr:row>
      <xdr:rowOff>28575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76275"/>
          <a:ext cx="5229225"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Documents/MIPG/Entidades/Alcaldia%20San%20Carlos%20de%20Guaroa/Mapa%20de%20Riesgos%20de%20gesti&#243;n%20San%20Carlos%20de%20Guaro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Documents/MIPG/Entidades/Alcaldia%20San%20Carlos%20de%20Guaroa/Mapa%20de%20Riesgos%20de%20gesti&#243;n%20San%20Carlos%20de%20Guaro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RGE/Documents/MIPG/Entidades/ESP%20-%20Cafuche/PAAC%20-%20Riesgos/Mapa%20de%20Riesgos%20de%20gesti&#243;n%20Cafuch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sheetName val="Probabilidad"/>
      <sheetName val="Impacto Riesgos Corrupcion"/>
      <sheetName val="Hoja4"/>
      <sheetName val="Hoja5"/>
      <sheetName val="Hoja6"/>
    </sheetNames>
    <sheetDataSet>
      <sheetData sheetId="0"/>
      <sheetData sheetId="1"/>
      <sheetData sheetId="2"/>
      <sheetData sheetId="3"/>
      <sheetData sheetId="4"/>
      <sheetData sheetId="5">
        <row r="3">
          <cell r="B3" t="str">
            <v xml:space="preserve">Asignado </v>
          </cell>
          <cell r="C3">
            <v>15</v>
          </cell>
        </row>
        <row r="4">
          <cell r="C4">
            <v>0</v>
          </cell>
        </row>
        <row r="5">
          <cell r="B5" t="str">
            <v xml:space="preserve">Adecuado </v>
          </cell>
          <cell r="C5">
            <v>15</v>
          </cell>
        </row>
        <row r="6">
          <cell r="C6">
            <v>0</v>
          </cell>
        </row>
        <row r="7">
          <cell r="B7" t="str">
            <v xml:space="preserve">Oportuna </v>
          </cell>
          <cell r="C7">
            <v>15</v>
          </cell>
        </row>
        <row r="8">
          <cell r="C8">
            <v>0</v>
          </cell>
        </row>
        <row r="9">
          <cell r="B9" t="str">
            <v xml:space="preserve">Prevenir </v>
          </cell>
          <cell r="C9">
            <v>15</v>
          </cell>
        </row>
        <row r="10">
          <cell r="B10" t="str">
            <v xml:space="preserve">Detectar </v>
          </cell>
          <cell r="C10">
            <v>10</v>
          </cell>
        </row>
        <row r="11">
          <cell r="C11">
            <v>0</v>
          </cell>
        </row>
        <row r="12">
          <cell r="B12" t="str">
            <v xml:space="preserve">Confiable </v>
          </cell>
          <cell r="C12">
            <v>15</v>
          </cell>
        </row>
        <row r="13">
          <cell r="C13">
            <v>0</v>
          </cell>
        </row>
        <row r="14">
          <cell r="B14" t="str">
            <v xml:space="preserve">Se investigan y resuelven oportunamente </v>
          </cell>
          <cell r="C14">
            <v>15</v>
          </cell>
        </row>
        <row r="15">
          <cell r="C15">
            <v>0</v>
          </cell>
        </row>
        <row r="16">
          <cell r="B16" t="str">
            <v xml:space="preserve">Completa </v>
          </cell>
          <cell r="C16">
            <v>10</v>
          </cell>
        </row>
        <row r="17">
          <cell r="B17" t="str">
            <v xml:space="preserve">Incompleta </v>
          </cell>
          <cell r="C17">
            <v>5</v>
          </cell>
        </row>
        <row r="18">
          <cell r="C1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sheetName val="Probabilidad"/>
      <sheetName val="Impacto Riesgos Corrupcion"/>
      <sheetName val="Hoja4"/>
      <sheetName val="Hoja5"/>
      <sheetName val="Hoja6"/>
    </sheetNames>
    <sheetDataSet>
      <sheetData sheetId="0" refreshError="1"/>
      <sheetData sheetId="1"/>
      <sheetData sheetId="2" refreshError="1"/>
      <sheetData sheetId="3"/>
      <sheetData sheetId="4" refreshError="1"/>
      <sheetData sheetId="5">
        <row r="3">
          <cell r="B3" t="str">
            <v xml:space="preserve">Asignado </v>
          </cell>
          <cell r="C3">
            <v>15</v>
          </cell>
        </row>
        <row r="4">
          <cell r="C4">
            <v>0</v>
          </cell>
        </row>
        <row r="5">
          <cell r="B5" t="str">
            <v xml:space="preserve">Adecuado </v>
          </cell>
          <cell r="C5">
            <v>15</v>
          </cell>
        </row>
        <row r="6">
          <cell r="C6">
            <v>0</v>
          </cell>
        </row>
        <row r="7">
          <cell r="B7" t="str">
            <v xml:space="preserve">Oportuna </v>
          </cell>
          <cell r="C7">
            <v>15</v>
          </cell>
        </row>
        <row r="8">
          <cell r="C8">
            <v>0</v>
          </cell>
        </row>
        <row r="9">
          <cell r="B9" t="str">
            <v xml:space="preserve">Prevenir </v>
          </cell>
          <cell r="C9">
            <v>15</v>
          </cell>
        </row>
        <row r="10">
          <cell r="B10" t="str">
            <v xml:space="preserve">Detectar </v>
          </cell>
          <cell r="C10">
            <v>10</v>
          </cell>
        </row>
        <row r="11">
          <cell r="C11">
            <v>0</v>
          </cell>
        </row>
        <row r="12">
          <cell r="B12" t="str">
            <v xml:space="preserve">Confiable </v>
          </cell>
          <cell r="C12">
            <v>15</v>
          </cell>
        </row>
        <row r="13">
          <cell r="C13">
            <v>0</v>
          </cell>
        </row>
        <row r="14">
          <cell r="B14" t="str">
            <v xml:space="preserve">Se investigan y resuelven oportunamente </v>
          </cell>
          <cell r="C14">
            <v>15</v>
          </cell>
        </row>
        <row r="15">
          <cell r="C15">
            <v>0</v>
          </cell>
        </row>
        <row r="16">
          <cell r="B16" t="str">
            <v xml:space="preserve">Completa </v>
          </cell>
          <cell r="C16">
            <v>10</v>
          </cell>
        </row>
        <row r="17">
          <cell r="B17" t="str">
            <v xml:space="preserve">Incompleta </v>
          </cell>
          <cell r="C17">
            <v>5</v>
          </cell>
        </row>
        <row r="18">
          <cell r="C18">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sheetName val="Probabilidad"/>
      <sheetName val="Impacto Riesgos Corrupcion"/>
      <sheetName val="Hoja4"/>
      <sheetName val="Hoja5"/>
      <sheetName val="Hoja6"/>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55"/>
  <sheetViews>
    <sheetView tabSelected="1" topLeftCell="I35" zoomScale="90" zoomScaleNormal="90" workbookViewId="0">
      <selection activeCell="AB36" sqref="AB36"/>
    </sheetView>
  </sheetViews>
  <sheetFormatPr baseColWidth="10" defaultRowHeight="15" x14ac:dyDescent="0.25"/>
  <cols>
    <col min="1" max="1" width="5.85546875" customWidth="1"/>
    <col min="2" max="2" width="13.7109375" customWidth="1"/>
    <col min="3" max="3" width="14.85546875" customWidth="1"/>
    <col min="4" max="4" width="18.42578125" customWidth="1"/>
    <col min="5" max="8" width="0" hidden="1" customWidth="1"/>
    <col min="9" max="9" width="21.140625" customWidth="1"/>
    <col min="10" max="10" width="21" customWidth="1"/>
    <col min="11" max="12" width="4.5703125" customWidth="1"/>
    <col min="13" max="13" width="3.85546875" customWidth="1"/>
    <col min="14" max="14" width="4.28515625" customWidth="1"/>
    <col min="16" max="16" width="25.85546875" customWidth="1"/>
    <col min="17" max="17" width="5" customWidth="1"/>
    <col min="18" max="19" width="4.42578125" customWidth="1"/>
    <col min="20" max="20" width="3.7109375" customWidth="1"/>
    <col min="21" max="21" width="5" customWidth="1"/>
    <col min="22" max="22" width="5.7109375" customWidth="1"/>
    <col min="23" max="23" width="5" customWidth="1"/>
    <col min="24" max="24" width="6.7109375" customWidth="1"/>
    <col min="25" max="25" width="7.28515625" customWidth="1"/>
    <col min="26" max="29" width="4.7109375" customWidth="1"/>
    <col min="30" max="30" width="15" customWidth="1"/>
    <col min="32" max="32" width="17.7109375" customWidth="1"/>
    <col min="33" max="33" width="15.42578125" customWidth="1"/>
    <col min="34" max="34" width="14.7109375" customWidth="1"/>
    <col min="35" max="35" width="16.140625" customWidth="1"/>
    <col min="36" max="36" width="12.140625" customWidth="1"/>
  </cols>
  <sheetData>
    <row r="3" spans="1:37" ht="21" x14ac:dyDescent="0.25">
      <c r="A3" s="106" t="s">
        <v>0</v>
      </c>
      <c r="B3" s="107"/>
      <c r="C3" s="107"/>
      <c r="D3" s="107"/>
      <c r="E3" s="107"/>
      <c r="F3" s="107"/>
      <c r="G3" s="107"/>
      <c r="H3" s="107"/>
      <c r="I3" s="107"/>
      <c r="J3" s="108"/>
      <c r="K3" s="112" t="s">
        <v>1</v>
      </c>
      <c r="L3" s="113"/>
      <c r="M3" s="113"/>
      <c r="N3" s="113"/>
      <c r="O3" s="113"/>
      <c r="P3" s="113"/>
      <c r="Q3" s="113"/>
      <c r="R3" s="113"/>
      <c r="S3" s="113"/>
      <c r="T3" s="113"/>
      <c r="U3" s="113"/>
      <c r="V3" s="113"/>
      <c r="W3" s="113"/>
      <c r="X3" s="113"/>
      <c r="Y3" s="113"/>
      <c r="Z3" s="113"/>
      <c r="AA3" s="113"/>
      <c r="AB3" s="113"/>
      <c r="AC3" s="113"/>
      <c r="AD3" s="113"/>
      <c r="AE3" s="113"/>
      <c r="AF3" s="114" t="s">
        <v>2</v>
      </c>
      <c r="AG3" s="115"/>
      <c r="AH3" s="115"/>
      <c r="AI3" s="115"/>
      <c r="AJ3" s="115"/>
      <c r="AK3" s="115"/>
    </row>
    <row r="4" spans="1:37" ht="18.75" customHeight="1" x14ac:dyDescent="0.25">
      <c r="A4" s="109"/>
      <c r="B4" s="110"/>
      <c r="C4" s="110"/>
      <c r="D4" s="110"/>
      <c r="E4" s="110"/>
      <c r="F4" s="110"/>
      <c r="G4" s="110"/>
      <c r="H4" s="110"/>
      <c r="I4" s="110"/>
      <c r="J4" s="111"/>
      <c r="K4" s="118" t="s">
        <v>3</v>
      </c>
      <c r="L4" s="119"/>
      <c r="M4" s="119"/>
      <c r="N4" s="119"/>
      <c r="O4" s="120"/>
      <c r="P4" s="118" t="s">
        <v>4</v>
      </c>
      <c r="Q4" s="119"/>
      <c r="R4" s="119"/>
      <c r="S4" s="119"/>
      <c r="T4" s="119"/>
      <c r="U4" s="119"/>
      <c r="V4" s="119"/>
      <c r="W4" s="119"/>
      <c r="X4" s="119"/>
      <c r="Y4" s="119"/>
      <c r="Z4" s="119"/>
      <c r="AA4" s="119"/>
      <c r="AB4" s="119"/>
      <c r="AC4" s="119"/>
      <c r="AD4" s="119"/>
      <c r="AE4" s="120"/>
      <c r="AF4" s="116"/>
      <c r="AG4" s="117"/>
      <c r="AH4" s="117"/>
      <c r="AI4" s="117"/>
      <c r="AJ4" s="117"/>
      <c r="AK4" s="117"/>
    </row>
    <row r="5" spans="1:37" ht="15" customHeight="1" x14ac:dyDescent="0.25">
      <c r="A5" s="121" t="s">
        <v>5</v>
      </c>
      <c r="B5" s="121" t="s">
        <v>6</v>
      </c>
      <c r="C5" s="121" t="s">
        <v>7</v>
      </c>
      <c r="D5" s="121" t="s">
        <v>8</v>
      </c>
      <c r="E5" s="22"/>
      <c r="F5" s="22"/>
      <c r="G5" s="22"/>
      <c r="H5" s="121" t="s">
        <v>9</v>
      </c>
      <c r="I5" s="96" t="s">
        <v>10</v>
      </c>
      <c r="J5" s="96" t="s">
        <v>11</v>
      </c>
      <c r="K5" s="98" t="s">
        <v>136</v>
      </c>
      <c r="L5" s="99"/>
      <c r="M5" s="99"/>
      <c r="N5" s="99"/>
      <c r="O5" s="100"/>
      <c r="P5" s="101" t="s">
        <v>141</v>
      </c>
      <c r="Q5" s="103" t="s">
        <v>193</v>
      </c>
      <c r="R5" s="104"/>
      <c r="S5" s="104"/>
      <c r="T5" s="104"/>
      <c r="U5" s="104"/>
      <c r="V5" s="104"/>
      <c r="W5" s="104"/>
      <c r="X5" s="104"/>
      <c r="Y5" s="105"/>
      <c r="Z5" s="98" t="s">
        <v>151</v>
      </c>
      <c r="AA5" s="99"/>
      <c r="AB5" s="99"/>
      <c r="AC5" s="99"/>
      <c r="AD5" s="100"/>
      <c r="AE5" s="101" t="s">
        <v>152</v>
      </c>
      <c r="AF5" s="29"/>
      <c r="AG5" s="123" t="s">
        <v>153</v>
      </c>
      <c r="AH5" s="29"/>
      <c r="AI5" s="123" t="s">
        <v>154</v>
      </c>
      <c r="AJ5" s="123" t="s">
        <v>155</v>
      </c>
      <c r="AK5" s="123" t="s">
        <v>156</v>
      </c>
    </row>
    <row r="6" spans="1:37" ht="96" customHeight="1" x14ac:dyDescent="0.25">
      <c r="A6" s="122"/>
      <c r="B6" s="122"/>
      <c r="C6" s="122"/>
      <c r="D6" s="122"/>
      <c r="E6" s="24" t="s">
        <v>12</v>
      </c>
      <c r="F6" s="24" t="s">
        <v>13</v>
      </c>
      <c r="G6" s="24" t="s">
        <v>14</v>
      </c>
      <c r="H6" s="122"/>
      <c r="I6" s="97"/>
      <c r="J6" s="97"/>
      <c r="K6" s="42" t="s">
        <v>137</v>
      </c>
      <c r="L6" s="43" t="s">
        <v>138</v>
      </c>
      <c r="M6" s="43" t="s">
        <v>139</v>
      </c>
      <c r="N6" s="43" t="s">
        <v>138</v>
      </c>
      <c r="O6" s="44" t="s">
        <v>140</v>
      </c>
      <c r="P6" s="102"/>
      <c r="Q6" s="45" t="s">
        <v>142</v>
      </c>
      <c r="R6" s="45" t="s">
        <v>143</v>
      </c>
      <c r="S6" s="45" t="s">
        <v>144</v>
      </c>
      <c r="T6" s="45" t="s">
        <v>145</v>
      </c>
      <c r="U6" s="45" t="s">
        <v>146</v>
      </c>
      <c r="V6" s="45" t="s">
        <v>147</v>
      </c>
      <c r="W6" s="45" t="s">
        <v>148</v>
      </c>
      <c r="X6" s="46" t="s">
        <v>149</v>
      </c>
      <c r="Y6" s="45" t="s">
        <v>150</v>
      </c>
      <c r="Z6" s="42" t="s">
        <v>137</v>
      </c>
      <c r="AA6" s="43" t="s">
        <v>138</v>
      </c>
      <c r="AB6" s="43" t="s">
        <v>139</v>
      </c>
      <c r="AC6" s="43" t="s">
        <v>138</v>
      </c>
      <c r="AD6" s="44" t="s">
        <v>140</v>
      </c>
      <c r="AE6" s="125"/>
      <c r="AF6" s="30" t="s">
        <v>157</v>
      </c>
      <c r="AG6" s="124"/>
      <c r="AH6" s="30" t="s">
        <v>158</v>
      </c>
      <c r="AI6" s="124"/>
      <c r="AJ6" s="124"/>
      <c r="AK6" s="124"/>
    </row>
    <row r="7" spans="1:37" ht="104.25" customHeight="1" x14ac:dyDescent="0.25">
      <c r="A7" s="33">
        <v>1</v>
      </c>
      <c r="B7" s="32" t="s">
        <v>159</v>
      </c>
      <c r="C7" s="33" t="s">
        <v>160</v>
      </c>
      <c r="D7" s="34" t="s">
        <v>161</v>
      </c>
      <c r="E7" s="35"/>
      <c r="F7" s="35"/>
      <c r="G7" s="35"/>
      <c r="H7" s="35"/>
      <c r="I7" s="35" t="s">
        <v>162</v>
      </c>
      <c r="J7" s="35" t="s">
        <v>287</v>
      </c>
      <c r="K7" s="41" t="s">
        <v>18</v>
      </c>
      <c r="L7" s="31">
        <f t="shared" ref="L7:L25" si="0">IF(K7="RARA VEZ",1,IF(K7="IMPROBABLE",2,IF(K7="POSIBLE",3,IF(K7="PROBABLE",4,IF(K7="CASI SEGURO",5,0)))))</f>
        <v>4</v>
      </c>
      <c r="M7" s="41" t="s">
        <v>67</v>
      </c>
      <c r="N7" s="31">
        <f>IF(M7="INSIGNIFICANTE",1,IF(M7="MENOR",2,IF(M7="MODERADO",3,IF(M7="MAYOR",4,IF(M7="CATASTROFICO",5,0)))))</f>
        <v>3</v>
      </c>
      <c r="O7" s="27" t="str">
        <f>IF(L7+N7=0," ",IF(OR(AND(L7=1,N7=1),AND(L7=2,N7=1),AND(L7=3,N7=1),AND(L7=1,N7=2),AND(L7=2,N7=2),),"Baja",IF(OR(AND(L7=1,N7=3),AND(L7=2,N7=3),AND(L7=3,N7=2),AND(L7=4,N7=1),),"Moderada",IF(OR(AND(L7=1,N7=4),AND(L7=2,N7=4),AND(L7=3,N7=3),AND(L7=4,N7=3),AND(L7=4,N7=2),AND(L7=5,N7=2),AND(L7=5,N7=1),,),"Alta",IF(OR(AND(L7=1,N7=5),AND(L7=2,N7=5),AND(L7=3,N7=5),AND(L7=4,N7=5),AND(L7=5,N7=5),AND(L7=3,N7=4),AND(L7=4,N7=4),AND(L7=5,N7=4),AND(L7=5,N7=3),),"Extrema","")))))</f>
        <v>Alta</v>
      </c>
      <c r="P7" s="50" t="s">
        <v>286</v>
      </c>
      <c r="Q7" s="48" t="s">
        <v>111</v>
      </c>
      <c r="R7" s="48" t="s">
        <v>115</v>
      </c>
      <c r="S7" s="48" t="s">
        <v>117</v>
      </c>
      <c r="T7" s="48" t="s">
        <v>120</v>
      </c>
      <c r="U7" s="48" t="s">
        <v>124</v>
      </c>
      <c r="V7" s="49" t="s">
        <v>128</v>
      </c>
      <c r="W7" s="48" t="s">
        <v>130</v>
      </c>
      <c r="X7" s="47">
        <f>SUM(IF(Q$7=Hoja6!B$3,Hoja6!C$3,Hoja6!C$4)+IF(R$7=Hoja6!$B$5,Hoja6!$C$5,Hoja6!$C$6)+IF($S$7=Hoja6!$B$7,Hoja6!$C$7,Hoja6!$C$8)+IF($T$7=Hoja6!$B$9,Hoja6!$C$9,IF($T$7=Hoja6!$B$10,Hoja6!$C$10,Hoja6!$C$11))+IF($U$7=Hoja6!$B$12,Hoja6!$C$12,Hoja6!$C$13)+IF($V$7=Hoja6!$B$14,Hoja6!$C$14,Hoja6!$C$15)+IF($W$7=Hoja6!$B$16,Hoja6!$C$16,IF($W$7=Hoja6!$B$17,Hoja6!$C$17,Hoja6!$C$18)))</f>
        <v>70</v>
      </c>
      <c r="Y7" s="27" t="str">
        <f>IF(X7&gt;95,"Fuerte",IF(X7&lt;86,"Debil","Moderado"))</f>
        <v>Debil</v>
      </c>
      <c r="Z7" s="71" t="s">
        <v>18</v>
      </c>
      <c r="AA7" s="23">
        <f t="shared" ref="AA7:AA40" si="1">IF(Z7="RARA VEZ",1,IF(Z7="IMPROBABLE",2,IF(Z7="POSIBLE",3,IF(Z7="PROBABLE",4,IF(Z7="CASI SEGURO",5,0)))))</f>
        <v>4</v>
      </c>
      <c r="AB7" s="71" t="s">
        <v>67</v>
      </c>
      <c r="AC7" s="23">
        <f>IF(AB7="INSIGNIFICANTE",1,IF(AB7="MENOR",2,IF(AB7="MODERADO",3,IF(AB7="MAYOR",4,IF(AB7="CATASTROFICO",5,0)))))</f>
        <v>3</v>
      </c>
      <c r="AD7" s="27" t="str">
        <f>IF(AA7+AC7=0," ",IF(OR(AND(AA7=1,AC7=1),AND(AA7=2,AC7=1),AND(AA7=3,AC7=1),AND(AA7=1,AC7=2),AND(AA7=2,AC7=2),),"Baja",IF(OR(AND(AA7=1,AC7=3),AND(AA7=2,AC7=3),AND(AA7=3,AC7=2),AND(AA7=4,AC7=1),),"Moderada",IF(OR(AND(AA7=1,AC7=4),AND(AA7=2,AC7=4),AND(AA7=3,AC7=3),AND(AA7=4,AC7=3),AND(AA7=4,AC7=2),AND(AA7=5,AC7=2),AND(AA7=5,AC7=1),,),"Alta",IF(OR(AND(AA7=1,AC7=5),AND(AA7=2,AC7=5),AND(AA7=3,AC7=5),AND(AA7=4,AC7=5),AND(AA7=5,AC7=5),AND(AA7=3,AC7=4),AND(AA7=4,AC7=4),AND(AA7=5,AC7=4),AND(AA7=5,AC7=3),),"Extrema","")))))</f>
        <v>Alta</v>
      </c>
      <c r="AE7" s="28" t="str">
        <f t="shared" ref="AE7:AE25" si="2">IF(AD7="Baja","Asumir el Riesgo",IF(AD7="Moderada","Asumir el Riesgo, Reducir el Riesgo",IF(AD7="Alta","Reducir el Riesgo, Evitar, Compartir o Transferir",IF(AD7="Extrema","Reducir el Riesgo, Evitar, Compartir o Transferir"," "))))</f>
        <v>Reducir el Riesgo, Evitar, Compartir o Transferir</v>
      </c>
      <c r="AF7" s="25"/>
      <c r="AG7" s="25"/>
      <c r="AH7" s="25"/>
      <c r="AI7" s="25"/>
      <c r="AJ7" s="25"/>
      <c r="AK7" s="25"/>
    </row>
    <row r="8" spans="1:37" ht="111" customHeight="1" x14ac:dyDescent="0.25">
      <c r="A8" s="33">
        <f>A7+1</f>
        <v>2</v>
      </c>
      <c r="B8" s="32" t="s">
        <v>159</v>
      </c>
      <c r="C8" s="33" t="s">
        <v>160</v>
      </c>
      <c r="D8" s="36" t="s">
        <v>194</v>
      </c>
      <c r="E8" s="37"/>
      <c r="F8" s="37"/>
      <c r="G8" s="37"/>
      <c r="H8" s="37"/>
      <c r="I8" s="36" t="s">
        <v>163</v>
      </c>
      <c r="J8" s="36" t="s">
        <v>164</v>
      </c>
      <c r="K8" s="41" t="s">
        <v>18</v>
      </c>
      <c r="L8" s="31">
        <f t="shared" si="0"/>
        <v>4</v>
      </c>
      <c r="M8" s="41" t="s">
        <v>64</v>
      </c>
      <c r="N8" s="31">
        <f t="shared" ref="N8:N25" si="3">IF(M8="INSIGNIFICANTE",1,IF(M8="MENOR",2,IF(M8="MODERADO",3,IF(M8="MAYOR",4,IF(M8="CATASTROFICO",5,0)))))</f>
        <v>2</v>
      </c>
      <c r="O8" s="27" t="str">
        <f t="shared" ref="O8:O40" si="4">IF(L8+N8=0," ",IF(OR(AND(L8=1,N8=1),AND(L8=2,N8=1),AND(L8=3,N8=1),AND(L8=1,N8=2),AND(L8=2,N8=2),),"Baja",IF(OR(AND(L8=1,N8=3),AND(L8=2,N8=3),AND(L8=3,N8=2),AND(L8=4,N8=1),),"Moderada",IF(OR(AND(L8=1,N8=4),AND(L8=2,N8=4),AND(L8=3,N8=3),AND(L8=4,N8=3),AND(L8=4,N8=2),AND(L8=5,N8=2),AND(L8=5,N8=1),,),"Alta",IF(OR(AND(L8=1,N8=5),AND(L8=2,N8=5),AND(L8=3,N8=5),AND(L8=4,N8=5),AND(L8=5,N8=5),AND(L8=3,N8=4),AND(L8=4,N8=4),AND(L8=5,N8=4),AND(L8=5,N8=3),),"Extrema","")))))</f>
        <v>Alta</v>
      </c>
      <c r="P8" s="51" t="s">
        <v>288</v>
      </c>
      <c r="Q8" s="48" t="s">
        <v>111</v>
      </c>
      <c r="R8" s="48" t="s">
        <v>114</v>
      </c>
      <c r="S8" s="48" t="s">
        <v>117</v>
      </c>
      <c r="T8" s="48" t="s">
        <v>120</v>
      </c>
      <c r="U8" s="48" t="s">
        <v>124</v>
      </c>
      <c r="V8" s="49" t="s">
        <v>128</v>
      </c>
      <c r="W8" s="48" t="s">
        <v>130</v>
      </c>
      <c r="X8" s="47">
        <f>SUM(IF(Q8=Hoja6!B$3,Hoja6!C$3,Hoja6!C$4)+IF(R8=Hoja6!$B$5,Hoja6!$C$5,Hoja6!$C$6)+IF(S8=Hoja6!$B$7,Hoja6!$C$7,Hoja6!$C$8)+IF(T8=Hoja6!$B$9,Hoja6!$C$9,IF(T8=Hoja6!$B$10,Hoja6!$C$10,Hoja6!$C$11))+IF(U8=Hoja6!$B$12,Hoja6!$C$12,Hoja6!$C$13)+IF(V8=Hoja6!$B$14,Hoja6!$C$14,Hoja6!$C$15)+IF(W8=Hoja6!$B$16,Hoja6!$C$16,IF(W8=Hoja6!$B$17,Hoja6!$C$17,Hoja6!$C$18)))</f>
        <v>85</v>
      </c>
      <c r="Y8" s="27" t="str">
        <f t="shared" ref="Y8:Y40" si="5">IF(X8&gt;95,"Fuerte",IF(X8&lt;86,"Debil","Moderado"))</f>
        <v>Debil</v>
      </c>
      <c r="Z8" s="71" t="s">
        <v>18</v>
      </c>
      <c r="AA8" s="23">
        <f t="shared" si="1"/>
        <v>4</v>
      </c>
      <c r="AB8" s="71" t="s">
        <v>64</v>
      </c>
      <c r="AC8" s="23">
        <f t="shared" ref="AC8:AC40" si="6">IF(AB8="INSIGNIFICANTE",1,IF(AB8="MENOR",2,IF(AB8="MODERADO",3,IF(AB8="MAYOR",4,IF(AB8="CATASTROFICO",5,0)))))</f>
        <v>2</v>
      </c>
      <c r="AD8" s="27" t="str">
        <f t="shared" ref="AD8:AD25" si="7">IF(AA8+AC8=0," ",IF(OR(AND(AA8=1,AC8=1),AND(AA8=2,AC8=1),AND(AA8=3,AC8=1),AND(AA8=1,AC8=2),AND(AA8=2,AC8=2),),"Baja",IF(OR(AND(AA8=1,AC8=3),AND(AA8=2,AC8=3),AND(AA8=3,AC8=2),AND(AA8=4,AC8=1),),"Moderada",IF(OR(AND(AA8=1,AC8=4),AND(AA8=2,AC8=4),AND(AA8=3,AC8=3),AND(AA8=4,AC8=3),AND(AA8=4,AC8=2),AND(AA8=5,AC8=2),AND(AA8=5,AC8=1),,),"Alta",IF(OR(AND(AA8=1,AC8=5),AND(AA8=2,AC8=5),AND(AA8=3,AC8=5),AND(AA8=4,AC8=5),AND(AA8=5,AC8=5),AND(AA8=3,AC8=4),AND(AA8=4,AC8=4),AND(AA8=5,AC8=4),AND(AA8=5,AC8=3),),"Extrema","")))))</f>
        <v>Alta</v>
      </c>
      <c r="AE8" s="28" t="str">
        <f t="shared" si="2"/>
        <v>Reducir el Riesgo, Evitar, Compartir o Transferir</v>
      </c>
      <c r="AF8" s="25"/>
      <c r="AG8" s="25"/>
      <c r="AH8" s="25"/>
      <c r="AI8" s="25"/>
      <c r="AJ8" s="25"/>
      <c r="AK8" s="25"/>
    </row>
    <row r="9" spans="1:37" ht="96" customHeight="1" x14ac:dyDescent="0.25">
      <c r="A9" s="33">
        <f>A8+1</f>
        <v>3</v>
      </c>
      <c r="B9" s="38" t="s">
        <v>159</v>
      </c>
      <c r="C9" s="33" t="s">
        <v>165</v>
      </c>
      <c r="D9" s="36" t="s">
        <v>215</v>
      </c>
      <c r="E9" s="37"/>
      <c r="F9" s="37"/>
      <c r="G9" s="37"/>
      <c r="H9" s="37"/>
      <c r="I9" s="36" t="s">
        <v>166</v>
      </c>
      <c r="J9" s="36" t="s">
        <v>167</v>
      </c>
      <c r="K9" s="41" t="s">
        <v>16</v>
      </c>
      <c r="L9" s="31">
        <f t="shared" si="0"/>
        <v>2</v>
      </c>
      <c r="M9" s="41" t="s">
        <v>64</v>
      </c>
      <c r="N9" s="31">
        <f t="shared" si="3"/>
        <v>2</v>
      </c>
      <c r="O9" s="27" t="str">
        <f t="shared" si="4"/>
        <v>Baja</v>
      </c>
      <c r="P9" s="50" t="s">
        <v>200</v>
      </c>
      <c r="Q9" s="48" t="s">
        <v>111</v>
      </c>
      <c r="R9" s="48" t="s">
        <v>114</v>
      </c>
      <c r="S9" s="48" t="s">
        <v>117</v>
      </c>
      <c r="T9" s="48" t="s">
        <v>120</v>
      </c>
      <c r="U9" s="48" t="s">
        <v>124</v>
      </c>
      <c r="V9" s="49" t="s">
        <v>127</v>
      </c>
      <c r="W9" s="48" t="s">
        <v>130</v>
      </c>
      <c r="X9" s="47">
        <f>SUM(IF(Q9=Hoja6!B$3,Hoja6!C$3,Hoja6!C$4)+IF(R9=Hoja6!$B$5,Hoja6!$C$5,Hoja6!$C$6)+IF(S9=Hoja6!$B$7,Hoja6!$C$7,Hoja6!$C$8)+IF(T9=Hoja6!$B$9,Hoja6!$C$9,IF(T9=Hoja6!$B$10,Hoja6!$C$10,Hoja6!$C$11))+IF(U9=Hoja6!$B$12,Hoja6!$C$12,Hoja6!$C$13)+IF(V9=Hoja6!$B$14,Hoja6!$C$14,Hoja6!$C$15)+IF(W9=Hoja6!$B$16,Hoja6!$C$16,IF(W9=Hoja6!$B$17,Hoja6!$C$17,Hoja6!$C$18)))</f>
        <v>100</v>
      </c>
      <c r="Y9" s="27" t="str">
        <f t="shared" si="5"/>
        <v>Fuerte</v>
      </c>
      <c r="Z9" s="71" t="s">
        <v>15</v>
      </c>
      <c r="AA9" s="23">
        <f t="shared" si="1"/>
        <v>1</v>
      </c>
      <c r="AB9" s="71" t="s">
        <v>59</v>
      </c>
      <c r="AC9" s="23">
        <f t="shared" si="6"/>
        <v>1</v>
      </c>
      <c r="AD9" s="27" t="str">
        <f t="shared" si="7"/>
        <v>Baja</v>
      </c>
      <c r="AE9" s="28" t="str">
        <f t="shared" si="2"/>
        <v>Asumir el Riesgo</v>
      </c>
      <c r="AF9" s="25"/>
      <c r="AG9" s="25"/>
      <c r="AH9" s="25"/>
      <c r="AI9" s="25"/>
      <c r="AJ9" s="25"/>
      <c r="AK9" s="25"/>
    </row>
    <row r="10" spans="1:37" ht="93.75" customHeight="1" x14ac:dyDescent="0.25">
      <c r="A10" s="33">
        <f t="shared" ref="A10:A25" si="8">A9+1</f>
        <v>4</v>
      </c>
      <c r="B10" s="33" t="s">
        <v>168</v>
      </c>
      <c r="C10" s="33" t="s">
        <v>169</v>
      </c>
      <c r="D10" s="36" t="s">
        <v>170</v>
      </c>
      <c r="E10" s="37"/>
      <c r="F10" s="37"/>
      <c r="G10" s="37"/>
      <c r="H10" s="37"/>
      <c r="I10" s="36" t="s">
        <v>171</v>
      </c>
      <c r="J10" s="36" t="s">
        <v>172</v>
      </c>
      <c r="K10" s="41" t="s">
        <v>17</v>
      </c>
      <c r="L10" s="31">
        <f t="shared" si="0"/>
        <v>3</v>
      </c>
      <c r="M10" s="41" t="s">
        <v>64</v>
      </c>
      <c r="N10" s="31">
        <f t="shared" si="3"/>
        <v>2</v>
      </c>
      <c r="O10" s="27" t="str">
        <f t="shared" si="4"/>
        <v>Moderada</v>
      </c>
      <c r="P10" s="50" t="s">
        <v>289</v>
      </c>
      <c r="Q10" s="48" t="s">
        <v>111</v>
      </c>
      <c r="R10" s="48" t="s">
        <v>114</v>
      </c>
      <c r="S10" s="48" t="s">
        <v>117</v>
      </c>
      <c r="T10" s="48" t="s">
        <v>120</v>
      </c>
      <c r="U10" s="48" t="s">
        <v>124</v>
      </c>
      <c r="V10" s="49" t="s">
        <v>127</v>
      </c>
      <c r="W10" s="48" t="s">
        <v>130</v>
      </c>
      <c r="X10" s="47">
        <f>SUM(IF(Q10=Hoja6!B$3,Hoja6!C$3,Hoja6!C$4)+IF(R10=Hoja6!$B$5,Hoja6!$C$5,Hoja6!$C$6)+IF(S10=Hoja6!$B$7,Hoja6!$C$7,Hoja6!$C$8)+IF(T10=Hoja6!$B$9,Hoja6!$C$9,IF(T10=Hoja6!$B$10,Hoja6!$C$10,Hoja6!$C$11))+IF(U10=Hoja6!$B$12,Hoja6!$C$12,Hoja6!$C$13)+IF(V10=Hoja6!$B$14,Hoja6!$C$14,Hoja6!$C$15)+IF(W10=Hoja6!$B$16,Hoja6!$C$16,IF(W10=Hoja6!$B$17,Hoja6!$C$17,Hoja6!$C$18)))</f>
        <v>100</v>
      </c>
      <c r="Y10" s="27" t="str">
        <f t="shared" si="5"/>
        <v>Fuerte</v>
      </c>
      <c r="Z10" s="71" t="s">
        <v>15</v>
      </c>
      <c r="AA10" s="23">
        <f t="shared" si="1"/>
        <v>1</v>
      </c>
      <c r="AB10" s="71" t="s">
        <v>64</v>
      </c>
      <c r="AC10" s="23">
        <f t="shared" si="6"/>
        <v>2</v>
      </c>
      <c r="AD10" s="27" t="str">
        <f t="shared" si="7"/>
        <v>Baja</v>
      </c>
      <c r="AE10" s="28" t="str">
        <f t="shared" si="2"/>
        <v>Asumir el Riesgo</v>
      </c>
      <c r="AF10" s="25"/>
      <c r="AG10" s="25"/>
      <c r="AH10" s="25"/>
      <c r="AI10" s="25"/>
      <c r="AJ10" s="25"/>
      <c r="AK10" s="25"/>
    </row>
    <row r="11" spans="1:37" ht="93.75" customHeight="1" x14ac:dyDescent="0.25">
      <c r="A11" s="33">
        <f t="shared" si="8"/>
        <v>5</v>
      </c>
      <c r="B11" s="60" t="s">
        <v>168</v>
      </c>
      <c r="C11" s="60" t="s">
        <v>169</v>
      </c>
      <c r="D11" s="61" t="s">
        <v>292</v>
      </c>
      <c r="E11" s="84"/>
      <c r="F11" s="84"/>
      <c r="G11" s="84"/>
      <c r="H11" s="84"/>
      <c r="I11" s="61" t="s">
        <v>293</v>
      </c>
      <c r="J11" s="61" t="s">
        <v>294</v>
      </c>
      <c r="K11" s="85" t="s">
        <v>19</v>
      </c>
      <c r="L11" s="31">
        <f t="shared" si="0"/>
        <v>5</v>
      </c>
      <c r="M11" s="41" t="s">
        <v>64</v>
      </c>
      <c r="N11" s="31">
        <f t="shared" si="3"/>
        <v>2</v>
      </c>
      <c r="O11" s="27" t="str">
        <f t="shared" si="4"/>
        <v>Alta</v>
      </c>
      <c r="P11" s="50" t="s">
        <v>295</v>
      </c>
      <c r="Q11" s="48" t="s">
        <v>111</v>
      </c>
      <c r="R11" s="48" t="s">
        <v>114</v>
      </c>
      <c r="S11" s="48" t="s">
        <v>117</v>
      </c>
      <c r="T11" s="48" t="s">
        <v>120</v>
      </c>
      <c r="U11" s="48" t="s">
        <v>124</v>
      </c>
      <c r="V11" s="49" t="s">
        <v>127</v>
      </c>
      <c r="W11" s="48" t="s">
        <v>130</v>
      </c>
      <c r="X11" s="47">
        <f>SUM(IF(Q11=[1]Hoja6!B$3,[1]Hoja6!C$3,[1]Hoja6!C$4)+IF(R11=[1]Hoja6!$B$5,[1]Hoja6!$C$5,[1]Hoja6!$C$6)+IF(S11=[1]Hoja6!$B$7,[1]Hoja6!$C$7,[1]Hoja6!$C$8)+IF(T11=[1]Hoja6!$B$9,[1]Hoja6!$C$9,IF(T11=[1]Hoja6!$B$10,[1]Hoja6!$C$10,[1]Hoja6!$C$11))+IF(U11=[1]Hoja6!$B$12,[1]Hoja6!$C$12,[1]Hoja6!$C$13)+IF(V11=[1]Hoja6!$B$14,[1]Hoja6!$C$14,[1]Hoja6!$C$15)+IF(W11=[1]Hoja6!$B$16,[1]Hoja6!$C$16,IF(W11=[1]Hoja6!$B$17,[1]Hoja6!$C$17,[1]Hoja6!$C$18)))</f>
        <v>100</v>
      </c>
      <c r="Y11" s="27" t="str">
        <f t="shared" si="5"/>
        <v>Fuerte</v>
      </c>
      <c r="Z11" s="75" t="s">
        <v>18</v>
      </c>
      <c r="AA11" s="31">
        <f t="shared" si="1"/>
        <v>4</v>
      </c>
      <c r="AB11" s="75" t="s">
        <v>64</v>
      </c>
      <c r="AC11" s="31">
        <f t="shared" si="6"/>
        <v>2</v>
      </c>
      <c r="AD11" s="27" t="str">
        <f t="shared" si="7"/>
        <v>Alta</v>
      </c>
      <c r="AE11" s="28" t="str">
        <f t="shared" si="2"/>
        <v>Reducir el Riesgo, Evitar, Compartir o Transferir</v>
      </c>
      <c r="AF11" s="25"/>
      <c r="AG11" s="25"/>
      <c r="AH11" s="25"/>
      <c r="AI11" s="25"/>
      <c r="AJ11" s="25"/>
      <c r="AK11" s="25"/>
    </row>
    <row r="12" spans="1:37" ht="121.5" customHeight="1" x14ac:dyDescent="0.25">
      <c r="A12" s="33">
        <f t="shared" si="8"/>
        <v>6</v>
      </c>
      <c r="B12" s="33" t="s">
        <v>168</v>
      </c>
      <c r="C12" s="33" t="s">
        <v>169</v>
      </c>
      <c r="D12" s="36" t="s">
        <v>216</v>
      </c>
      <c r="E12" s="37"/>
      <c r="F12" s="37"/>
      <c r="G12" s="37"/>
      <c r="H12" s="37"/>
      <c r="I12" s="36" t="s">
        <v>217</v>
      </c>
      <c r="J12" s="36" t="s">
        <v>291</v>
      </c>
      <c r="K12" s="41" t="s">
        <v>17</v>
      </c>
      <c r="L12" s="31">
        <f t="shared" si="0"/>
        <v>3</v>
      </c>
      <c r="M12" s="41" t="s">
        <v>64</v>
      </c>
      <c r="N12" s="31">
        <f t="shared" si="3"/>
        <v>2</v>
      </c>
      <c r="O12" s="27" t="str">
        <f t="shared" si="4"/>
        <v>Moderada</v>
      </c>
      <c r="P12" s="51" t="s">
        <v>290</v>
      </c>
      <c r="Q12" s="48" t="s">
        <v>111</v>
      </c>
      <c r="R12" s="48" t="s">
        <v>114</v>
      </c>
      <c r="S12" s="48" t="s">
        <v>117</v>
      </c>
      <c r="T12" s="48" t="s">
        <v>120</v>
      </c>
      <c r="U12" s="48" t="s">
        <v>124</v>
      </c>
      <c r="V12" s="49" t="s">
        <v>127</v>
      </c>
      <c r="W12" s="48" t="s">
        <v>130</v>
      </c>
      <c r="X12" s="47">
        <f>SUM(IF(Q12=Hoja6!B$3,Hoja6!C$3,Hoja6!C$4)+IF(R12=Hoja6!$B$5,Hoja6!$C$5,Hoja6!$C$6)+IF(S12=Hoja6!$B$7,Hoja6!$C$7,Hoja6!$C$8)+IF(T12=Hoja6!$B$9,Hoja6!$C$9,IF(T12=Hoja6!$B$10,Hoja6!$C$10,Hoja6!$C$11))+IF(U12=Hoja6!$B$12,Hoja6!$C$12,Hoja6!$C$13)+IF(V12=Hoja6!$B$14,Hoja6!$C$14,Hoja6!$C$15)+IF(W12=Hoja6!$B$16,Hoja6!$C$16,IF(W12=Hoja6!$B$17,Hoja6!$C$17,Hoja6!$C$18)))</f>
        <v>100</v>
      </c>
      <c r="Y12" s="27" t="str">
        <f t="shared" si="5"/>
        <v>Fuerte</v>
      </c>
      <c r="Z12" s="71" t="s">
        <v>16</v>
      </c>
      <c r="AA12" s="23">
        <f t="shared" ref="AA12" si="9">IF(Z12="RARA VEZ",1,IF(Z12="IMPROBABLE",2,IF(Z12="POSIBLE",3,IF(Z12="PROBABLE",4,IF(Z12="CASI SEGURO",5,0)))))</f>
        <v>2</v>
      </c>
      <c r="AB12" s="71" t="s">
        <v>64</v>
      </c>
      <c r="AC12" s="23">
        <f t="shared" ref="AC12" si="10">IF(AB12="INSIGNIFICANTE",1,IF(AB12="MENOR",2,IF(AB12="MODERADO",3,IF(AB12="MAYOR",4,IF(AB12="CATASTROFICO",5,0)))))</f>
        <v>2</v>
      </c>
      <c r="AD12" s="27" t="str">
        <f t="shared" ref="AD12" si="11">IF(AA12+AC12=0," ",IF(OR(AND(AA12=1,AC12=1),AND(AA12=2,AC12=1),AND(AA12=3,AC12=1),AND(AA12=1,AC12=2),AND(AA12=2,AC12=2),),"Baja",IF(OR(AND(AA12=1,AC12=3),AND(AA12=2,AC12=3),AND(AA12=3,AC12=2),AND(AA12=4,AC12=1),),"Moderada",IF(OR(AND(AA12=1,AC12=4),AND(AA12=2,AC12=4),AND(AA12=3,AC12=3),AND(AA12=4,AC12=3),AND(AA12=4,AC12=2),AND(AA12=5,AC12=2),AND(AA12=5,AC12=1),,),"Alta",IF(OR(AND(AA12=1,AC12=5),AND(AA12=2,AC12=5),AND(AA12=3,AC12=5),AND(AA12=4,AC12=5),AND(AA12=5,AC12=5),AND(AA12=3,AC12=4),AND(AA12=4,AC12=4),AND(AA12=5,AC12=4),AND(AA12=5,AC12=3),),"Extrema","")))))</f>
        <v>Baja</v>
      </c>
      <c r="AE12" s="28" t="str">
        <f t="shared" ref="AE12" si="12">IF(AD12="Baja","Asumir el Riesgo",IF(AD12="Moderada","Asumir el Riesgo, Reducir el Riesgo",IF(AD12="Alta","Reducir el Riesgo, Evitar, Compartir o Transferir",IF(AD12="Extrema","Reducir el Riesgo, Evitar, Compartir o Transferir"," "))))</f>
        <v>Asumir el Riesgo</v>
      </c>
      <c r="AF12" s="25"/>
      <c r="AG12" s="25"/>
      <c r="AH12" s="25"/>
      <c r="AI12" s="25"/>
      <c r="AJ12" s="25"/>
      <c r="AK12" s="25"/>
    </row>
    <row r="13" spans="1:37" ht="165.75" customHeight="1" x14ac:dyDescent="0.25">
      <c r="A13" s="33">
        <f>A12+1</f>
        <v>7</v>
      </c>
      <c r="B13" s="33" t="s">
        <v>168</v>
      </c>
      <c r="C13" s="33" t="s">
        <v>203</v>
      </c>
      <c r="D13" s="36" t="s">
        <v>196</v>
      </c>
      <c r="E13" s="81"/>
      <c r="F13" s="81"/>
      <c r="G13" s="81"/>
      <c r="H13" s="81"/>
      <c r="I13" s="82" t="s">
        <v>253</v>
      </c>
      <c r="J13" s="82" t="s">
        <v>173</v>
      </c>
      <c r="K13" s="41" t="s">
        <v>19</v>
      </c>
      <c r="L13" s="31">
        <f t="shared" si="0"/>
        <v>5</v>
      </c>
      <c r="M13" s="41" t="s">
        <v>67</v>
      </c>
      <c r="N13" s="31">
        <f t="shared" si="3"/>
        <v>3</v>
      </c>
      <c r="O13" s="27" t="str">
        <f t="shared" si="4"/>
        <v>Extrema</v>
      </c>
      <c r="P13" s="51" t="s">
        <v>254</v>
      </c>
      <c r="Q13" s="48" t="s">
        <v>111</v>
      </c>
      <c r="R13" s="48" t="s">
        <v>114</v>
      </c>
      <c r="S13" s="48" t="s">
        <v>117</v>
      </c>
      <c r="T13" s="48" t="s">
        <v>120</v>
      </c>
      <c r="U13" s="48" t="s">
        <v>124</v>
      </c>
      <c r="V13" s="49" t="s">
        <v>127</v>
      </c>
      <c r="W13" s="48" t="s">
        <v>130</v>
      </c>
      <c r="X13" s="47">
        <f>SUM(IF(Q13=Hoja6!B$3,Hoja6!C$3,Hoja6!C$4)+IF(R13=Hoja6!$B$5,Hoja6!$C$5,Hoja6!$C$6)+IF(S13=Hoja6!$B$7,Hoja6!$C$7,Hoja6!$C$8)+IF(T13=Hoja6!$B$9,Hoja6!$C$9,IF(T13=Hoja6!$B$10,Hoja6!$C$10,Hoja6!$C$11))+IF(U13=Hoja6!$B$12,Hoja6!$C$12,Hoja6!$C$13)+IF(V13=Hoja6!$B$14,Hoja6!$C$14,Hoja6!$C$15)+IF(W13=Hoja6!$B$16,Hoja6!$C$16,IF(W13=Hoja6!$B$17,Hoja6!$C$17,Hoja6!$C$18)))</f>
        <v>100</v>
      </c>
      <c r="Y13" s="27" t="str">
        <f t="shared" si="5"/>
        <v>Fuerte</v>
      </c>
      <c r="Z13" s="41" t="s">
        <v>17</v>
      </c>
      <c r="AA13" s="31">
        <f t="shared" si="1"/>
        <v>3</v>
      </c>
      <c r="AB13" s="41" t="s">
        <v>67</v>
      </c>
      <c r="AC13" s="31">
        <f t="shared" si="6"/>
        <v>3</v>
      </c>
      <c r="AD13" s="27" t="str">
        <f t="shared" si="7"/>
        <v>Alta</v>
      </c>
      <c r="AE13" s="28" t="str">
        <f t="shared" si="2"/>
        <v>Reducir el Riesgo, Evitar, Compartir o Transferir</v>
      </c>
      <c r="AF13" s="25"/>
      <c r="AG13" s="25"/>
      <c r="AH13" s="25"/>
      <c r="AI13" s="25"/>
      <c r="AJ13" s="25"/>
      <c r="AK13" s="25"/>
    </row>
    <row r="14" spans="1:37" ht="93" customHeight="1" x14ac:dyDescent="0.25">
      <c r="A14" s="33">
        <f t="shared" si="8"/>
        <v>8</v>
      </c>
      <c r="B14" s="33" t="s">
        <v>168</v>
      </c>
      <c r="C14" s="33" t="s">
        <v>178</v>
      </c>
      <c r="D14" s="83" t="s">
        <v>220</v>
      </c>
      <c r="E14" s="37"/>
      <c r="F14" s="37"/>
      <c r="G14" s="37"/>
      <c r="H14" s="37"/>
      <c r="I14" s="36" t="s">
        <v>221</v>
      </c>
      <c r="J14" s="36" t="s">
        <v>222</v>
      </c>
      <c r="K14" s="67" t="s">
        <v>18</v>
      </c>
      <c r="L14" s="31">
        <f t="shared" ref="L14" si="13">IF(K14="RARA VEZ",1,IF(K14="IMPROBABLE",2,IF(K14="POSIBLE",3,IF(K14="PROBABLE",4,IF(K14="CASI SEGURO",5,0)))))</f>
        <v>4</v>
      </c>
      <c r="M14" s="41" t="s">
        <v>64</v>
      </c>
      <c r="N14" s="31">
        <f t="shared" ref="N14" si="14">IF(M14="INSIGNIFICANTE",1,IF(M14="MENOR",2,IF(M14="MODERADO",3,IF(M14="MAYOR",4,IF(M14="CATASTROFICO",5,0)))))</f>
        <v>2</v>
      </c>
      <c r="O14" s="27" t="str">
        <f t="shared" ref="O14" si="15">IF(L14+N14=0," ",IF(OR(AND(L14=1,N14=1),AND(L14=2,N14=1),AND(L14=3,N14=1),AND(L14=1,N14=2),AND(L14=2,N14=2),),"Baja",IF(OR(AND(L14=1,N14=3),AND(L14=2,N14=3),AND(L14=3,N14=2),AND(L14=4,N14=1),),"Moderada",IF(OR(AND(L14=1,N14=4),AND(L14=2,N14=4),AND(L14=3,N14=3),AND(L14=4,N14=3),AND(L14=4,N14=2),AND(L14=5,N14=2),AND(L14=5,N14=1),,),"Alta",IF(OR(AND(L14=1,N14=5),AND(L14=2,N14=5),AND(L14=3,N14=5),AND(L14=4,N14=5),AND(L14=5,N14=5),AND(L14=3,N14=4),AND(L14=4,N14=4),AND(L14=5,N14=4),AND(L14=5,N14=3),),"Extrema","")))))</f>
        <v>Alta</v>
      </c>
      <c r="P14" s="51" t="s">
        <v>296</v>
      </c>
      <c r="Q14" s="48" t="s">
        <v>111</v>
      </c>
      <c r="R14" s="48" t="s">
        <v>114</v>
      </c>
      <c r="S14" s="48" t="s">
        <v>117</v>
      </c>
      <c r="T14" s="48" t="s">
        <v>120</v>
      </c>
      <c r="U14" s="48" t="s">
        <v>124</v>
      </c>
      <c r="V14" s="49" t="s">
        <v>128</v>
      </c>
      <c r="W14" s="48" t="s">
        <v>130</v>
      </c>
      <c r="X14" s="47">
        <f>SUM(IF(Q14=Hoja6!B$3,Hoja6!C$3,Hoja6!C$4)+IF(R14=Hoja6!$B$5,Hoja6!$C$5,Hoja6!$C$6)+IF(S14=Hoja6!$B$7,Hoja6!$C$7,Hoja6!$C$8)+IF(T14=Hoja6!$B$9,Hoja6!$C$9,IF(T14=Hoja6!$B$10,Hoja6!$C$10,Hoja6!$C$11))+IF(U14=Hoja6!$B$12,Hoja6!$C$12,Hoja6!$C$13)+IF(V14=Hoja6!$B$14,Hoja6!$C$14,Hoja6!$C$15)+IF(W14=Hoja6!$B$16,Hoja6!$C$16,IF(W14=Hoja6!$B$17,Hoja6!$C$17,Hoja6!$C$18)))</f>
        <v>85</v>
      </c>
      <c r="Y14" s="27" t="str">
        <f t="shared" ref="Y14" si="16">IF(X14&gt;95,"Fuerte",IF(X14&lt;86,"Debil","Moderado"))</f>
        <v>Debil</v>
      </c>
      <c r="Z14" s="71" t="s">
        <v>18</v>
      </c>
      <c r="AA14" s="23">
        <f t="shared" ref="AA14" si="17">IF(Z14="RARA VEZ",1,IF(Z14="IMPROBABLE",2,IF(Z14="POSIBLE",3,IF(Z14="PROBABLE",4,IF(Z14="CASI SEGURO",5,0)))))</f>
        <v>4</v>
      </c>
      <c r="AB14" s="71" t="s">
        <v>64</v>
      </c>
      <c r="AC14" s="23">
        <f t="shared" ref="AC14" si="18">IF(AB14="INSIGNIFICANTE",1,IF(AB14="MENOR",2,IF(AB14="MODERADO",3,IF(AB14="MAYOR",4,IF(AB14="CATASTROFICO",5,0)))))</f>
        <v>2</v>
      </c>
      <c r="AD14" s="27" t="str">
        <f t="shared" ref="AD14" si="19">IF(AA14+AC14=0," ",IF(OR(AND(AA14=1,AC14=1),AND(AA14=2,AC14=1),AND(AA14=3,AC14=1),AND(AA14=1,AC14=2),AND(AA14=2,AC14=2),),"Baja",IF(OR(AND(AA14=1,AC14=3),AND(AA14=2,AC14=3),AND(AA14=3,AC14=2),AND(AA14=4,AC14=1),),"Moderada",IF(OR(AND(AA14=1,AC14=4),AND(AA14=2,AC14=4),AND(AA14=3,AC14=3),AND(AA14=4,AC14=3),AND(AA14=4,AC14=2),AND(AA14=5,AC14=2),AND(AA14=5,AC14=1),,),"Alta",IF(OR(AND(AA14=1,AC14=5),AND(AA14=2,AC14=5),AND(AA14=3,AC14=5),AND(AA14=4,AC14=5),AND(AA14=5,AC14=5),AND(AA14=3,AC14=4),AND(AA14=4,AC14=4),AND(AA14=5,AC14=4),AND(AA14=5,AC14=3),),"Extrema","")))))</f>
        <v>Alta</v>
      </c>
      <c r="AE14" s="28" t="str">
        <f t="shared" ref="AE14" si="20">IF(AD14="Baja","Asumir el Riesgo",IF(AD14="Moderada","Asumir el Riesgo, Reducir el Riesgo",IF(AD14="Alta","Reducir el Riesgo, Evitar, Compartir o Transferir",IF(AD14="Extrema","Reducir el Riesgo, Evitar, Compartir o Transferir"," "))))</f>
        <v>Reducir el Riesgo, Evitar, Compartir o Transferir</v>
      </c>
      <c r="AF14" s="25"/>
      <c r="AG14" s="25"/>
      <c r="AH14" s="25"/>
      <c r="AI14" s="25"/>
      <c r="AJ14" s="25"/>
      <c r="AK14" s="25"/>
    </row>
    <row r="15" spans="1:37" ht="99" customHeight="1" x14ac:dyDescent="0.25">
      <c r="A15" s="33">
        <f>A14+1</f>
        <v>9</v>
      </c>
      <c r="B15" s="33" t="s">
        <v>168</v>
      </c>
      <c r="C15" s="33" t="s">
        <v>178</v>
      </c>
      <c r="D15" s="36" t="s">
        <v>179</v>
      </c>
      <c r="E15" s="37"/>
      <c r="F15" s="37"/>
      <c r="G15" s="37"/>
      <c r="H15" s="37"/>
      <c r="I15" s="36" t="s">
        <v>180</v>
      </c>
      <c r="J15" s="36" t="s">
        <v>181</v>
      </c>
      <c r="K15" s="41" t="s">
        <v>17</v>
      </c>
      <c r="L15" s="31">
        <f t="shared" si="0"/>
        <v>3</v>
      </c>
      <c r="M15" s="41" t="s">
        <v>64</v>
      </c>
      <c r="N15" s="31">
        <f t="shared" si="3"/>
        <v>2</v>
      </c>
      <c r="O15" s="27" t="str">
        <f t="shared" si="4"/>
        <v>Moderada</v>
      </c>
      <c r="P15" s="50" t="s">
        <v>297</v>
      </c>
      <c r="Q15" s="48" t="s">
        <v>111</v>
      </c>
      <c r="R15" s="48" t="s">
        <v>114</v>
      </c>
      <c r="S15" s="48" t="s">
        <v>117</v>
      </c>
      <c r="T15" s="48" t="s">
        <v>120</v>
      </c>
      <c r="U15" s="48" t="s">
        <v>124</v>
      </c>
      <c r="V15" s="49" t="s">
        <v>127</v>
      </c>
      <c r="W15" s="48" t="s">
        <v>130</v>
      </c>
      <c r="X15" s="47">
        <f>SUM(IF(Q15=Hoja6!B$3,Hoja6!C$3,Hoja6!C$4)+IF(R15=Hoja6!$B$5,Hoja6!$C$5,Hoja6!$C$6)+IF(S15=Hoja6!$B$7,Hoja6!$C$7,Hoja6!$C$8)+IF(T15=Hoja6!$B$9,Hoja6!$C$9,IF(T15=Hoja6!$B$10,Hoja6!$C$10,Hoja6!$C$11))+IF(U15=Hoja6!$B$12,Hoja6!$C$12,Hoja6!$C$13)+IF(V15=Hoja6!$B$14,Hoja6!$C$14,Hoja6!$C$15)+IF(W15=Hoja6!$B$16,Hoja6!$C$16,IF(W15=Hoja6!$B$17,Hoja6!$C$17,Hoja6!$C$18)))</f>
        <v>100</v>
      </c>
      <c r="Y15" s="27" t="str">
        <f t="shared" si="5"/>
        <v>Fuerte</v>
      </c>
      <c r="Z15" s="71" t="s">
        <v>16</v>
      </c>
      <c r="AA15" s="23">
        <f t="shared" si="1"/>
        <v>2</v>
      </c>
      <c r="AB15" s="71" t="s">
        <v>59</v>
      </c>
      <c r="AC15" s="23">
        <f t="shared" si="6"/>
        <v>1</v>
      </c>
      <c r="AD15" s="27" t="str">
        <f t="shared" si="7"/>
        <v>Baja</v>
      </c>
      <c r="AE15" s="28" t="str">
        <f t="shared" si="2"/>
        <v>Asumir el Riesgo</v>
      </c>
      <c r="AF15" s="25"/>
      <c r="AG15" s="25"/>
      <c r="AH15" s="25"/>
      <c r="AI15" s="25"/>
      <c r="AJ15" s="25"/>
      <c r="AK15" s="25"/>
    </row>
    <row r="16" spans="1:37" ht="123.75" x14ac:dyDescent="0.25">
      <c r="A16" s="33">
        <f t="shared" si="8"/>
        <v>10</v>
      </c>
      <c r="B16" s="33" t="s">
        <v>168</v>
      </c>
      <c r="C16" s="33" t="s">
        <v>178</v>
      </c>
      <c r="D16" s="36" t="s">
        <v>277</v>
      </c>
      <c r="E16" s="39"/>
      <c r="F16" s="39"/>
      <c r="G16" s="39"/>
      <c r="H16" s="39"/>
      <c r="I16" s="40" t="s">
        <v>276</v>
      </c>
      <c r="J16" s="36" t="s">
        <v>182</v>
      </c>
      <c r="K16" s="41" t="s">
        <v>16</v>
      </c>
      <c r="L16" s="31">
        <f t="shared" si="0"/>
        <v>2</v>
      </c>
      <c r="M16" s="41" t="s">
        <v>59</v>
      </c>
      <c r="N16" s="31">
        <f t="shared" si="3"/>
        <v>1</v>
      </c>
      <c r="O16" s="27" t="str">
        <f t="shared" si="4"/>
        <v>Baja</v>
      </c>
      <c r="P16" s="50" t="s">
        <v>298</v>
      </c>
      <c r="Q16" s="48" t="s">
        <v>111</v>
      </c>
      <c r="R16" s="48" t="s">
        <v>114</v>
      </c>
      <c r="S16" s="48" t="s">
        <v>117</v>
      </c>
      <c r="T16" s="48" t="s">
        <v>120</v>
      </c>
      <c r="U16" s="48" t="s">
        <v>124</v>
      </c>
      <c r="V16" s="49" t="s">
        <v>127</v>
      </c>
      <c r="W16" s="48" t="s">
        <v>130</v>
      </c>
      <c r="X16" s="47">
        <f>SUM(IF(Q16=Hoja6!B$3,Hoja6!C$3,Hoja6!C$4)+IF(R16=Hoja6!$B$5,Hoja6!$C$5,Hoja6!$C$6)+IF(S16=Hoja6!$B$7,Hoja6!$C$7,Hoja6!$C$8)+IF(T16=Hoja6!$B$9,Hoja6!$C$9,IF(T16=Hoja6!$B$10,Hoja6!$C$10,Hoja6!$C$11))+IF(U16=Hoja6!$B$12,Hoja6!$C$12,Hoja6!$C$13)+IF(V16=Hoja6!$B$14,Hoja6!$C$14,Hoja6!$C$15)+IF(W16=Hoja6!$B$16,Hoja6!$C$16,IF(W16=Hoja6!$B$17,Hoja6!$C$17,Hoja6!$C$18)))</f>
        <v>100</v>
      </c>
      <c r="Y16" s="27" t="str">
        <f t="shared" si="5"/>
        <v>Fuerte</v>
      </c>
      <c r="Z16" s="71" t="s">
        <v>15</v>
      </c>
      <c r="AA16" s="23">
        <f t="shared" si="1"/>
        <v>1</v>
      </c>
      <c r="AB16" s="71" t="s">
        <v>59</v>
      </c>
      <c r="AC16" s="23">
        <f t="shared" si="6"/>
        <v>1</v>
      </c>
      <c r="AD16" s="27" t="str">
        <f t="shared" si="7"/>
        <v>Baja</v>
      </c>
      <c r="AE16" s="28" t="str">
        <f t="shared" si="2"/>
        <v>Asumir el Riesgo</v>
      </c>
      <c r="AF16" s="25"/>
      <c r="AG16" s="25"/>
      <c r="AH16" s="25"/>
      <c r="AI16" s="25"/>
      <c r="AJ16" s="25"/>
      <c r="AK16" s="25"/>
    </row>
    <row r="17" spans="1:37" ht="97.5" customHeight="1" x14ac:dyDescent="0.25">
      <c r="A17" s="33">
        <f t="shared" si="8"/>
        <v>11</v>
      </c>
      <c r="B17" s="33" t="s">
        <v>168</v>
      </c>
      <c r="C17" s="60" t="s">
        <v>183</v>
      </c>
      <c r="D17" s="92" t="s">
        <v>278</v>
      </c>
      <c r="E17" s="93"/>
      <c r="F17" s="93"/>
      <c r="G17" s="93"/>
      <c r="H17" s="93"/>
      <c r="I17" s="94" t="s">
        <v>184</v>
      </c>
      <c r="J17" s="92" t="s">
        <v>185</v>
      </c>
      <c r="K17" s="41" t="s">
        <v>19</v>
      </c>
      <c r="L17" s="31">
        <f t="shared" si="0"/>
        <v>5</v>
      </c>
      <c r="M17" s="41" t="s">
        <v>69</v>
      </c>
      <c r="N17" s="31">
        <f t="shared" si="3"/>
        <v>4</v>
      </c>
      <c r="O17" s="27" t="str">
        <f t="shared" si="4"/>
        <v>Extrema</v>
      </c>
      <c r="P17" s="50" t="s">
        <v>299</v>
      </c>
      <c r="Q17" s="48" t="s">
        <v>111</v>
      </c>
      <c r="R17" s="48" t="s">
        <v>114</v>
      </c>
      <c r="S17" s="48" t="s">
        <v>117</v>
      </c>
      <c r="T17" s="48" t="s">
        <v>120</v>
      </c>
      <c r="U17" s="48" t="s">
        <v>124</v>
      </c>
      <c r="V17" s="49" t="s">
        <v>127</v>
      </c>
      <c r="W17" s="48" t="s">
        <v>130</v>
      </c>
      <c r="X17" s="47">
        <f>SUM(IF(Q17=Hoja6!B$3,Hoja6!C$3,Hoja6!C$4)+IF(R17=Hoja6!$B$5,Hoja6!$C$5,Hoja6!$C$6)+IF(S17=Hoja6!$B$7,Hoja6!$C$7,Hoja6!$C$8)+IF(T17=Hoja6!$B$9,Hoja6!$C$9,IF(T17=Hoja6!$B$10,Hoja6!$C$10,Hoja6!$C$11))+IF(U17=Hoja6!$B$12,Hoja6!$C$12,Hoja6!$C$13)+IF(V17=Hoja6!$B$14,Hoja6!$C$14,Hoja6!$C$15)+IF(W17=Hoja6!$B$16,Hoja6!$C$16,IF(W17=Hoja6!$B$17,Hoja6!$C$17,Hoja6!$C$18)))</f>
        <v>100</v>
      </c>
      <c r="Y17" s="27" t="str">
        <f t="shared" si="5"/>
        <v>Fuerte</v>
      </c>
      <c r="Z17" s="71" t="s">
        <v>18</v>
      </c>
      <c r="AA17" s="23">
        <f t="shared" si="1"/>
        <v>4</v>
      </c>
      <c r="AB17" s="71" t="s">
        <v>67</v>
      </c>
      <c r="AC17" s="23">
        <f t="shared" si="6"/>
        <v>3</v>
      </c>
      <c r="AD17" s="27" t="str">
        <f t="shared" si="7"/>
        <v>Alta</v>
      </c>
      <c r="AE17" s="28" t="str">
        <f t="shared" si="2"/>
        <v>Reducir el Riesgo, Evitar, Compartir o Transferir</v>
      </c>
      <c r="AF17" s="25"/>
      <c r="AG17" s="25"/>
      <c r="AH17" s="25"/>
      <c r="AI17" s="25"/>
      <c r="AJ17" s="25"/>
      <c r="AK17" s="25"/>
    </row>
    <row r="18" spans="1:37" ht="113.25" x14ac:dyDescent="0.25">
      <c r="A18" s="33">
        <f t="shared" si="8"/>
        <v>12</v>
      </c>
      <c r="B18" s="33" t="s">
        <v>168</v>
      </c>
      <c r="C18" s="60" t="s">
        <v>186</v>
      </c>
      <c r="D18" s="61" t="s">
        <v>262</v>
      </c>
      <c r="E18" s="61"/>
      <c r="F18" s="61"/>
      <c r="G18" s="61"/>
      <c r="H18" s="61"/>
      <c r="I18" s="61" t="s">
        <v>260</v>
      </c>
      <c r="J18" s="61" t="s">
        <v>261</v>
      </c>
      <c r="K18" s="41" t="s">
        <v>17</v>
      </c>
      <c r="L18" s="31">
        <f t="shared" ref="L18" si="21">IF(K18="RARA VEZ",1,IF(K18="IMPROBABLE",2,IF(K18="POSIBLE",3,IF(K18="PROBABLE",4,IF(K18="CASI SEGURO",5,0)))))</f>
        <v>3</v>
      </c>
      <c r="M18" s="41" t="s">
        <v>64</v>
      </c>
      <c r="N18" s="31">
        <f t="shared" ref="N18" si="22">IF(M18="INSIGNIFICANTE",1,IF(M18="MENOR",2,IF(M18="MODERADO",3,IF(M18="MAYOR",4,IF(M18="CATASTROFICO",5,0)))))</f>
        <v>2</v>
      </c>
      <c r="O18" s="27" t="str">
        <f t="shared" si="4"/>
        <v>Moderada</v>
      </c>
      <c r="P18" s="63" t="s">
        <v>303</v>
      </c>
      <c r="Q18" s="48" t="s">
        <v>111</v>
      </c>
      <c r="R18" s="48" t="s">
        <v>114</v>
      </c>
      <c r="S18" s="48" t="s">
        <v>117</v>
      </c>
      <c r="T18" s="48" t="s">
        <v>120</v>
      </c>
      <c r="U18" s="48" t="s">
        <v>124</v>
      </c>
      <c r="V18" s="49" t="s">
        <v>128</v>
      </c>
      <c r="W18" s="48" t="s">
        <v>130</v>
      </c>
      <c r="X18" s="47">
        <f>SUM(IF(Q18=[2]Hoja6!B$3,[2]Hoja6!C$3,[2]Hoja6!C$4)+IF(R18=[2]Hoja6!$B$5,[2]Hoja6!$C$5,[2]Hoja6!$C$6)+IF(S18=[2]Hoja6!$B$7,[2]Hoja6!$C$7,[2]Hoja6!$C$8)+IF(T18=[2]Hoja6!$B$9,[2]Hoja6!$C$9,IF(T18=[2]Hoja6!$B$10,[2]Hoja6!$C$10,[2]Hoja6!$C$11))+IF(U18=[2]Hoja6!$B$12,[2]Hoja6!$C$12,[2]Hoja6!$C$13)+IF(V18=[2]Hoja6!$B$14,[2]Hoja6!$C$14,[2]Hoja6!$C$15)+IF(W18=[2]Hoja6!$B$16,[2]Hoja6!$C$16,IF(W18=[2]Hoja6!$B$17,[2]Hoja6!$C$17,[2]Hoja6!$C$18)))</f>
        <v>85</v>
      </c>
      <c r="Y18" s="27" t="str">
        <f t="shared" si="5"/>
        <v>Debil</v>
      </c>
      <c r="Z18" s="71" t="s">
        <v>17</v>
      </c>
      <c r="AA18" s="31">
        <f t="shared" si="1"/>
        <v>3</v>
      </c>
      <c r="AB18" s="71" t="s">
        <v>64</v>
      </c>
      <c r="AC18" s="31">
        <f t="shared" si="6"/>
        <v>2</v>
      </c>
      <c r="AD18" s="27" t="str">
        <f t="shared" si="7"/>
        <v>Moderada</v>
      </c>
      <c r="AE18" s="28" t="str">
        <f t="shared" si="2"/>
        <v>Asumir el Riesgo, Reducir el Riesgo</v>
      </c>
      <c r="AF18" s="74"/>
      <c r="AG18" s="74"/>
      <c r="AH18" s="74"/>
      <c r="AI18" s="74"/>
      <c r="AJ18" s="74"/>
      <c r="AK18" s="74"/>
    </row>
    <row r="19" spans="1:37" ht="166.5" customHeight="1" x14ac:dyDescent="0.25">
      <c r="A19" s="33">
        <f t="shared" si="8"/>
        <v>13</v>
      </c>
      <c r="B19" s="33" t="s">
        <v>168</v>
      </c>
      <c r="C19" s="33" t="s">
        <v>186</v>
      </c>
      <c r="D19" s="86" t="s">
        <v>223</v>
      </c>
      <c r="E19" s="36"/>
      <c r="F19" s="36"/>
      <c r="G19" s="36"/>
      <c r="H19" s="36"/>
      <c r="I19" s="86" t="s">
        <v>224</v>
      </c>
      <c r="J19" s="86" t="s">
        <v>225</v>
      </c>
      <c r="K19" s="41" t="s">
        <v>17</v>
      </c>
      <c r="L19" s="31">
        <f t="shared" si="0"/>
        <v>3</v>
      </c>
      <c r="M19" s="41" t="s">
        <v>64</v>
      </c>
      <c r="N19" s="31">
        <f t="shared" si="3"/>
        <v>2</v>
      </c>
      <c r="O19" s="27" t="str">
        <f t="shared" si="4"/>
        <v>Moderada</v>
      </c>
      <c r="P19" s="63" t="s">
        <v>300</v>
      </c>
      <c r="Q19" s="48" t="s">
        <v>111</v>
      </c>
      <c r="R19" s="48" t="s">
        <v>114</v>
      </c>
      <c r="S19" s="48" t="s">
        <v>117</v>
      </c>
      <c r="T19" s="48" t="s">
        <v>120</v>
      </c>
      <c r="U19" s="48" t="s">
        <v>124</v>
      </c>
      <c r="V19" s="49" t="s">
        <v>127</v>
      </c>
      <c r="W19" s="48" t="s">
        <v>130</v>
      </c>
      <c r="X19" s="47">
        <f>SUM(IF(Q19=Hoja6!B$3,Hoja6!C$3,Hoja6!C$4)+IF(R19=Hoja6!$B$5,Hoja6!$C$5,Hoja6!$C$6)+IF(S19=Hoja6!$B$7,Hoja6!$C$7,Hoja6!$C$8)+IF(T19=Hoja6!$B$9,Hoja6!$C$9,IF(T19=Hoja6!$B$10,Hoja6!$C$10,Hoja6!$C$11))+IF(U19=Hoja6!$B$12,Hoja6!$C$12,Hoja6!$C$13)+IF(V19=Hoja6!$B$14,Hoja6!$C$14,Hoja6!$C$15)+IF(W19=Hoja6!$B$16,Hoja6!$C$16,IF(W19=Hoja6!$B$17,Hoja6!$C$17,Hoja6!$C$18)))</f>
        <v>100</v>
      </c>
      <c r="Y19" s="27" t="str">
        <f t="shared" ref="Y19" si="23">IF(X19&gt;95,"Fuerte",IF(X19&lt;86,"Debil","Moderado"))</f>
        <v>Fuerte</v>
      </c>
      <c r="Z19" s="71" t="s">
        <v>16</v>
      </c>
      <c r="AA19" s="23">
        <f t="shared" ref="AA19" si="24">IF(Z19="RARA VEZ",1,IF(Z19="IMPROBABLE",2,IF(Z19="POSIBLE",3,IF(Z19="PROBABLE",4,IF(Z19="CASI SEGURO",5,0)))))</f>
        <v>2</v>
      </c>
      <c r="AB19" s="71" t="s">
        <v>59</v>
      </c>
      <c r="AC19" s="23">
        <f t="shared" ref="AC19" si="25">IF(AB19="INSIGNIFICANTE",1,IF(AB19="MENOR",2,IF(AB19="MODERADO",3,IF(AB19="MAYOR",4,IF(AB19="CATASTROFICO",5,0)))))</f>
        <v>1</v>
      </c>
      <c r="AD19" s="27" t="str">
        <f t="shared" ref="AD19" si="26">IF(AA19+AC19=0," ",IF(OR(AND(AA19=1,AC19=1),AND(AA19=2,AC19=1),AND(AA19=3,AC19=1),AND(AA19=1,AC19=2),AND(AA19=2,AC19=2),),"Baja",IF(OR(AND(AA19=1,AC19=3),AND(AA19=2,AC19=3),AND(AA19=3,AC19=2),AND(AA19=4,AC19=1),),"Moderada",IF(OR(AND(AA19=1,AC19=4),AND(AA19=2,AC19=4),AND(AA19=3,AC19=3),AND(AA19=4,AC19=3),AND(AA19=4,AC19=2),AND(AA19=5,AC19=2),AND(AA19=5,AC19=1),,),"Alta",IF(OR(AND(AA19=1,AC19=5),AND(AA19=2,AC19=5),AND(AA19=3,AC19=5),AND(AA19=4,AC19=5),AND(AA19=5,AC19=5),AND(AA19=3,AC19=4),AND(AA19=4,AC19=4),AND(AA19=5,AC19=4),AND(AA19=5,AC19=3),),"Extrema","")))))</f>
        <v>Baja</v>
      </c>
      <c r="AE19" s="28" t="str">
        <f t="shared" ref="AE19" si="27">IF(AD19="Baja","Asumir el Riesgo",IF(AD19="Moderada","Asumir el Riesgo, Reducir el Riesgo",IF(AD19="Alta","Reducir el Riesgo, Evitar, Compartir o Transferir",IF(AD19="Extrema","Reducir el Riesgo, Evitar, Compartir o Transferir"," "))))</f>
        <v>Asumir el Riesgo</v>
      </c>
      <c r="AF19" s="25"/>
      <c r="AG19" s="25"/>
      <c r="AH19" s="25"/>
      <c r="AI19" s="25"/>
      <c r="AJ19" s="25"/>
      <c r="AK19" s="25"/>
    </row>
    <row r="20" spans="1:37" ht="92.25" customHeight="1" x14ac:dyDescent="0.25">
      <c r="A20" s="33">
        <f t="shared" si="8"/>
        <v>14</v>
      </c>
      <c r="B20" s="33" t="s">
        <v>168</v>
      </c>
      <c r="C20" s="33" t="s">
        <v>204</v>
      </c>
      <c r="D20" s="36" t="s">
        <v>187</v>
      </c>
      <c r="E20" s="37" t="s">
        <v>188</v>
      </c>
      <c r="F20" s="37" t="s">
        <v>189</v>
      </c>
      <c r="G20" s="37"/>
      <c r="H20" s="37"/>
      <c r="I20" s="87" t="s">
        <v>259</v>
      </c>
      <c r="J20" s="36" t="s">
        <v>190</v>
      </c>
      <c r="K20" s="41" t="s">
        <v>16</v>
      </c>
      <c r="L20" s="31">
        <f t="shared" si="0"/>
        <v>2</v>
      </c>
      <c r="M20" s="41" t="s">
        <v>64</v>
      </c>
      <c r="N20" s="31">
        <f t="shared" si="3"/>
        <v>2</v>
      </c>
      <c r="O20" s="27" t="str">
        <f t="shared" si="4"/>
        <v>Baja</v>
      </c>
      <c r="P20" s="50" t="s">
        <v>263</v>
      </c>
      <c r="Q20" s="48" t="s">
        <v>111</v>
      </c>
      <c r="R20" s="48" t="s">
        <v>114</v>
      </c>
      <c r="S20" s="48" t="s">
        <v>117</v>
      </c>
      <c r="T20" s="48" t="s">
        <v>120</v>
      </c>
      <c r="U20" s="48" t="s">
        <v>124</v>
      </c>
      <c r="V20" s="49" t="s">
        <v>127</v>
      </c>
      <c r="W20" s="48" t="s">
        <v>130</v>
      </c>
      <c r="X20" s="47">
        <f>SUM(IF(Q20=Hoja6!B$3,Hoja6!C$3,Hoja6!C$4)+IF(R20=Hoja6!$B$5,Hoja6!$C$5,Hoja6!$C$6)+IF(S20=Hoja6!$B$7,Hoja6!$C$7,Hoja6!$C$8)+IF(T20=Hoja6!$B$9,Hoja6!$C$9,IF(T20=Hoja6!$B$10,Hoja6!$C$10,Hoja6!$C$11))+IF(U20=Hoja6!$B$12,Hoja6!$C$12,Hoja6!$C$13)+IF(V20=Hoja6!$B$14,Hoja6!$C$14,Hoja6!$C$15)+IF(W20=Hoja6!$B$16,Hoja6!$C$16,IF(W20=Hoja6!$B$17,Hoja6!$C$17,Hoja6!$C$18)))</f>
        <v>100</v>
      </c>
      <c r="Y20" s="27" t="str">
        <f t="shared" si="5"/>
        <v>Fuerte</v>
      </c>
      <c r="Z20" s="71" t="s">
        <v>15</v>
      </c>
      <c r="AA20" s="23">
        <f t="shared" si="1"/>
        <v>1</v>
      </c>
      <c r="AB20" s="26" t="s">
        <v>59</v>
      </c>
      <c r="AC20" s="23">
        <f t="shared" si="6"/>
        <v>1</v>
      </c>
      <c r="AD20" s="27" t="str">
        <f t="shared" si="7"/>
        <v>Baja</v>
      </c>
      <c r="AE20" s="28" t="str">
        <f t="shared" si="2"/>
        <v>Asumir el Riesgo</v>
      </c>
      <c r="AF20" s="25"/>
      <c r="AG20" s="25"/>
      <c r="AH20" s="25"/>
      <c r="AI20" s="25"/>
      <c r="AJ20" s="25"/>
      <c r="AK20" s="25"/>
    </row>
    <row r="21" spans="1:37" ht="88.5" customHeight="1" x14ac:dyDescent="0.25">
      <c r="A21" s="33">
        <f t="shared" si="8"/>
        <v>15</v>
      </c>
      <c r="B21" s="33" t="s">
        <v>168</v>
      </c>
      <c r="C21" s="33" t="s">
        <v>269</v>
      </c>
      <c r="D21" s="36" t="s">
        <v>268</v>
      </c>
      <c r="E21" s="37"/>
      <c r="F21" s="37"/>
      <c r="G21" s="37"/>
      <c r="H21" s="37"/>
      <c r="I21" s="87" t="s">
        <v>270</v>
      </c>
      <c r="J21" s="36" t="s">
        <v>271</v>
      </c>
      <c r="K21" s="41" t="s">
        <v>15</v>
      </c>
      <c r="L21" s="31">
        <f t="shared" si="0"/>
        <v>1</v>
      </c>
      <c r="M21" s="41" t="s">
        <v>59</v>
      </c>
      <c r="N21" s="31">
        <f t="shared" ref="N21" si="28">IF(M21="INSIGNIFICANTE",1,IF(M21="MENOR",2,IF(M21="MODERADO",3,IF(M21="MAYOR",4,IF(M21="CATASTROFICO",5,0)))))</f>
        <v>1</v>
      </c>
      <c r="O21" s="27" t="str">
        <f t="shared" ref="O21" si="29">IF(L21+N21=0," ",IF(OR(AND(L21=1,N21=1),AND(L21=2,N21=1),AND(L21=3,N21=1),AND(L21=1,N21=2),AND(L21=2,N21=2),),"Baja",IF(OR(AND(L21=1,N21=3),AND(L21=2,N21=3),AND(L21=3,N21=2),AND(L21=4,N21=1),),"Moderada",IF(OR(AND(L21=1,N21=4),AND(L21=2,N21=4),AND(L21=3,N21=3),AND(L21=4,N21=3),AND(L21=4,N21=2),AND(L21=5,N21=2),AND(L21=5,N21=1),,),"Alta",IF(OR(AND(L21=1,N21=5),AND(L21=2,N21=5),AND(L21=3,N21=5),AND(L21=4,N21=5),AND(L21=5,N21=5),AND(L21=3,N21=4),AND(L21=4,N21=4),AND(L21=5,N21=4),AND(L21=5,N21=3),),"Extrema","")))))</f>
        <v>Baja</v>
      </c>
      <c r="P21" s="50" t="s">
        <v>301</v>
      </c>
      <c r="Q21" s="48" t="s">
        <v>111</v>
      </c>
      <c r="R21" s="48" t="s">
        <v>114</v>
      </c>
      <c r="S21" s="48" t="s">
        <v>117</v>
      </c>
      <c r="T21" s="48" t="s">
        <v>120</v>
      </c>
      <c r="U21" s="48" t="s">
        <v>124</v>
      </c>
      <c r="V21" s="49" t="s">
        <v>127</v>
      </c>
      <c r="W21" s="48" t="s">
        <v>130</v>
      </c>
      <c r="X21" s="47">
        <f>SUM(IF(Q21=Hoja6!B$3,Hoja6!C$3,Hoja6!C$4)+IF(R21=Hoja6!$B$5,Hoja6!$C$5,Hoja6!$C$6)+IF(S21=Hoja6!$B$7,Hoja6!$C$7,Hoja6!$C$8)+IF(T21=Hoja6!$B$9,Hoja6!$C$9,IF(T21=Hoja6!$B$10,Hoja6!$C$10,Hoja6!$C$11))+IF(U21=Hoja6!$B$12,Hoja6!$C$12,Hoja6!$C$13)+IF(V21=Hoja6!$B$14,Hoja6!$C$14,Hoja6!$C$15)+IF(W21=Hoja6!$B$16,Hoja6!$C$16,IF(W21=Hoja6!$B$17,Hoja6!$C$17,Hoja6!$C$18)))</f>
        <v>100</v>
      </c>
      <c r="Y21" s="27" t="str">
        <f t="shared" ref="Y21" si="30">IF(X21&gt;95,"Fuerte",IF(X21&lt;86,"Debil","Moderado"))</f>
        <v>Fuerte</v>
      </c>
      <c r="Z21" s="71" t="s">
        <v>15</v>
      </c>
      <c r="AA21" s="23">
        <f t="shared" si="1"/>
        <v>1</v>
      </c>
      <c r="AB21" s="71" t="s">
        <v>59</v>
      </c>
      <c r="AC21" s="23">
        <f t="shared" si="6"/>
        <v>1</v>
      </c>
      <c r="AD21" s="27" t="str">
        <f t="shared" ref="AD21" si="31">IF(AA21+AC21=0," ",IF(OR(AND(AA21=1,AC21=1),AND(AA21=2,AC21=1),AND(AA21=3,AC21=1),AND(AA21=1,AC21=2),AND(AA21=2,AC21=2),),"Baja",IF(OR(AND(AA21=1,AC21=3),AND(AA21=2,AC21=3),AND(AA21=3,AC21=2),AND(AA21=4,AC21=1),),"Moderada",IF(OR(AND(AA21=1,AC21=4),AND(AA21=2,AC21=4),AND(AA21=3,AC21=3),AND(AA21=4,AC21=3),AND(AA21=4,AC21=2),AND(AA21=5,AC21=2),AND(AA21=5,AC21=1),,),"Alta",IF(OR(AND(AA21=1,AC21=5),AND(AA21=2,AC21=5),AND(AA21=3,AC21=5),AND(AA21=4,AC21=5),AND(AA21=5,AC21=5),AND(AA21=3,AC21=4),AND(AA21=4,AC21=4),AND(AA21=5,AC21=4),AND(AA21=5,AC21=3),),"Extrema","")))))</f>
        <v>Baja</v>
      </c>
      <c r="AE21" s="28" t="str">
        <f t="shared" ref="AE21" si="32">IF(AD21="Baja","Asumir el Riesgo",IF(AD21="Moderada","Asumir el Riesgo, Reducir el Riesgo",IF(AD21="Alta","Reducir el Riesgo, Evitar, Compartir o Transferir",IF(AD21="Extrema","Reducir el Riesgo, Evitar, Compartir o Transferir"," "))))</f>
        <v>Asumir el Riesgo</v>
      </c>
      <c r="AF21" s="25"/>
      <c r="AG21" s="25"/>
      <c r="AH21" s="25"/>
      <c r="AI21" s="25"/>
      <c r="AJ21" s="25"/>
      <c r="AK21" s="25"/>
    </row>
    <row r="22" spans="1:37" ht="94.5" customHeight="1" x14ac:dyDescent="0.25">
      <c r="A22" s="33">
        <f t="shared" si="8"/>
        <v>16</v>
      </c>
      <c r="B22" s="33" t="s">
        <v>168</v>
      </c>
      <c r="C22" s="33" t="s">
        <v>205</v>
      </c>
      <c r="D22" s="36" t="s">
        <v>232</v>
      </c>
      <c r="E22" s="37" t="s">
        <v>191</v>
      </c>
      <c r="F22" s="37" t="s">
        <v>192</v>
      </c>
      <c r="G22" s="37"/>
      <c r="H22" s="37"/>
      <c r="I22" s="88" t="s">
        <v>236</v>
      </c>
      <c r="J22" s="36" t="s">
        <v>237</v>
      </c>
      <c r="K22" s="41" t="s">
        <v>15</v>
      </c>
      <c r="L22" s="31">
        <f t="shared" si="0"/>
        <v>1</v>
      </c>
      <c r="M22" s="41" t="s">
        <v>59</v>
      </c>
      <c r="N22" s="31">
        <f t="shared" si="3"/>
        <v>1</v>
      </c>
      <c r="O22" s="27" t="str">
        <f t="shared" si="4"/>
        <v>Baja</v>
      </c>
      <c r="P22" s="50" t="s">
        <v>238</v>
      </c>
      <c r="Q22" s="48" t="s">
        <v>111</v>
      </c>
      <c r="R22" s="48" t="s">
        <v>114</v>
      </c>
      <c r="S22" s="48" t="s">
        <v>117</v>
      </c>
      <c r="T22" s="48" t="s">
        <v>120</v>
      </c>
      <c r="U22" s="48" t="s">
        <v>124</v>
      </c>
      <c r="V22" s="49" t="s">
        <v>127</v>
      </c>
      <c r="W22" s="48" t="s">
        <v>130</v>
      </c>
      <c r="X22" s="47">
        <f>SUM(IF(Q22=Hoja6!B$3,Hoja6!C$3,Hoja6!C$4)+IF(R22=Hoja6!$B$5,Hoja6!$C$5,Hoja6!$C$6)+IF(S22=Hoja6!$B$7,Hoja6!$C$7,Hoja6!$C$8)+IF(T22=Hoja6!$B$9,Hoja6!$C$9,IF(T22=Hoja6!$B$10,Hoja6!$C$10,Hoja6!$C$11))+IF(U22=Hoja6!$B$12,Hoja6!$C$12,Hoja6!$C$13)+IF(V22=Hoja6!$B$14,Hoja6!$C$14,Hoja6!$C$15)+IF(W22=Hoja6!$B$16,Hoja6!$C$16,IF(W22=Hoja6!$B$17,Hoja6!$C$17,Hoja6!$C$18)))</f>
        <v>100</v>
      </c>
      <c r="Y22" s="27" t="str">
        <f t="shared" si="5"/>
        <v>Fuerte</v>
      </c>
      <c r="Z22" s="70" t="s">
        <v>15</v>
      </c>
      <c r="AA22" s="23">
        <f t="shared" si="1"/>
        <v>1</v>
      </c>
      <c r="AB22" s="70" t="s">
        <v>59</v>
      </c>
      <c r="AC22" s="23">
        <f t="shared" si="6"/>
        <v>1</v>
      </c>
      <c r="AD22" s="27" t="str">
        <f t="shared" si="7"/>
        <v>Baja</v>
      </c>
      <c r="AE22" s="28" t="str">
        <f t="shared" si="2"/>
        <v>Asumir el Riesgo</v>
      </c>
      <c r="AF22" s="25"/>
      <c r="AG22" s="25"/>
      <c r="AH22" s="25"/>
      <c r="AI22" s="25"/>
      <c r="AJ22" s="25"/>
      <c r="AK22" s="25"/>
    </row>
    <row r="23" spans="1:37" ht="94.5" customHeight="1" x14ac:dyDescent="0.25">
      <c r="A23" s="33"/>
      <c r="B23" s="33" t="s">
        <v>168</v>
      </c>
      <c r="C23" s="33" t="s">
        <v>205</v>
      </c>
      <c r="D23" s="36" t="s">
        <v>264</v>
      </c>
      <c r="E23" s="37"/>
      <c r="F23" s="37"/>
      <c r="G23" s="37"/>
      <c r="H23" s="37"/>
      <c r="I23" s="88" t="s">
        <v>265</v>
      </c>
      <c r="J23" s="36" t="s">
        <v>266</v>
      </c>
      <c r="K23" s="41" t="s">
        <v>15</v>
      </c>
      <c r="L23" s="31">
        <f t="shared" si="0"/>
        <v>1</v>
      </c>
      <c r="M23" s="41" t="s">
        <v>64</v>
      </c>
      <c r="N23" s="31">
        <f t="shared" si="3"/>
        <v>2</v>
      </c>
      <c r="O23" s="27" t="str">
        <f t="shared" si="4"/>
        <v>Baja</v>
      </c>
      <c r="P23" s="50" t="s">
        <v>302</v>
      </c>
      <c r="Q23" s="48" t="s">
        <v>111</v>
      </c>
      <c r="R23" s="48" t="s">
        <v>114</v>
      </c>
      <c r="S23" s="48" t="s">
        <v>117</v>
      </c>
      <c r="T23" s="48" t="s">
        <v>120</v>
      </c>
      <c r="U23" s="48" t="s">
        <v>124</v>
      </c>
      <c r="V23" s="49" t="s">
        <v>127</v>
      </c>
      <c r="W23" s="48" t="s">
        <v>130</v>
      </c>
      <c r="X23" s="47">
        <f>SUM(IF(Q23=Hoja6!B$3,Hoja6!C$3,Hoja6!C$4)+IF(R23=Hoja6!$B$5,Hoja6!$C$5,Hoja6!$C$6)+IF(S23=Hoja6!$B$7,Hoja6!$C$7,Hoja6!$C$8)+IF(T23=Hoja6!$B$9,Hoja6!$C$9,IF(T23=Hoja6!$B$10,Hoja6!$C$10,Hoja6!$C$11))+IF(U23=Hoja6!$B$12,Hoja6!$C$12,Hoja6!$C$13)+IF(V23=Hoja6!$B$14,Hoja6!$C$14,Hoja6!$C$15)+IF(W23=Hoja6!$B$16,Hoja6!$C$16,IF(W23=Hoja6!$B$17,Hoja6!$C$17,Hoja6!$C$18)))</f>
        <v>100</v>
      </c>
      <c r="Y23" s="27" t="str">
        <f t="shared" ref="Y23" si="33">IF(X23&gt;95,"Fuerte",IF(X23&lt;86,"Debil","Moderado"))</f>
        <v>Fuerte</v>
      </c>
      <c r="Z23" s="70" t="s">
        <v>15</v>
      </c>
      <c r="AA23" s="23">
        <f t="shared" ref="AA23" si="34">IF(Z23="RARA VEZ",1,IF(Z23="IMPROBABLE",2,IF(Z23="POSIBLE",3,IF(Z23="PROBABLE",4,IF(Z23="CASI SEGURO",5,0)))))</f>
        <v>1</v>
      </c>
      <c r="AB23" s="70" t="s">
        <v>59</v>
      </c>
      <c r="AC23" s="23">
        <f t="shared" ref="AC23" si="35">IF(AB23="INSIGNIFICANTE",1,IF(AB23="MENOR",2,IF(AB23="MODERADO",3,IF(AB23="MAYOR",4,IF(AB23="CATASTROFICO",5,0)))))</f>
        <v>1</v>
      </c>
      <c r="AD23" s="27" t="str">
        <f t="shared" ref="AD23" si="36">IF(AA23+AC23=0," ",IF(OR(AND(AA23=1,AC23=1),AND(AA23=2,AC23=1),AND(AA23=3,AC23=1),AND(AA23=1,AC23=2),AND(AA23=2,AC23=2),),"Baja",IF(OR(AND(AA23=1,AC23=3),AND(AA23=2,AC23=3),AND(AA23=3,AC23=2),AND(AA23=4,AC23=1),),"Moderada",IF(OR(AND(AA23=1,AC23=4),AND(AA23=2,AC23=4),AND(AA23=3,AC23=3),AND(AA23=4,AC23=3),AND(AA23=4,AC23=2),AND(AA23=5,AC23=2),AND(AA23=5,AC23=1),,),"Alta",IF(OR(AND(AA23=1,AC23=5),AND(AA23=2,AC23=5),AND(AA23=3,AC23=5),AND(AA23=4,AC23=5),AND(AA23=5,AC23=5),AND(AA23=3,AC23=4),AND(AA23=4,AC23=4),AND(AA23=5,AC23=4),AND(AA23=5,AC23=3),),"Extrema","")))))</f>
        <v>Baja</v>
      </c>
      <c r="AE23" s="28" t="str">
        <f t="shared" ref="AE23" si="37">IF(AD23="Baja","Asumir el Riesgo",IF(AD23="Moderada","Asumir el Riesgo, Reducir el Riesgo",IF(AD23="Alta","Reducir el Riesgo, Evitar, Compartir o Transferir",IF(AD23="Extrema","Reducir el Riesgo, Evitar, Compartir o Transferir"," "))))</f>
        <v>Asumir el Riesgo</v>
      </c>
      <c r="AF23" s="25"/>
      <c r="AG23" s="25"/>
      <c r="AH23" s="25"/>
      <c r="AI23" s="25"/>
      <c r="AJ23" s="25"/>
      <c r="AK23" s="25"/>
    </row>
    <row r="24" spans="1:37" ht="87" customHeight="1" x14ac:dyDescent="0.25">
      <c r="A24" s="33">
        <f>A22+1</f>
        <v>17</v>
      </c>
      <c r="B24" s="33" t="s">
        <v>168</v>
      </c>
      <c r="C24" s="33" t="s">
        <v>205</v>
      </c>
      <c r="D24" s="36" t="s">
        <v>267</v>
      </c>
      <c r="E24" s="37"/>
      <c r="F24" s="37"/>
      <c r="G24" s="37"/>
      <c r="H24" s="37"/>
      <c r="I24" s="88" t="s">
        <v>239</v>
      </c>
      <c r="J24" s="36" t="s">
        <v>240</v>
      </c>
      <c r="K24" s="41" t="s">
        <v>16</v>
      </c>
      <c r="L24" s="31">
        <f t="shared" ref="L24" si="38">IF(K24="RARA VEZ",1,IF(K24="IMPROBABLE",2,IF(K24="POSIBLE",3,IF(K24="PROBABLE",4,IF(K24="CASI SEGURO",5,0)))))</f>
        <v>2</v>
      </c>
      <c r="M24" s="41" t="s">
        <v>64</v>
      </c>
      <c r="N24" s="31">
        <f t="shared" ref="N24" si="39">IF(M24="INSIGNIFICANTE",1,IF(M24="MENOR",2,IF(M24="MODERADO",3,IF(M24="MAYOR",4,IF(M24="CATASTROFICO",5,0)))))</f>
        <v>2</v>
      </c>
      <c r="O24" s="27" t="str">
        <f t="shared" ref="O24" si="40">IF(L24+N24=0," ",IF(OR(AND(L24=1,N24=1),AND(L24=2,N24=1),AND(L24=3,N24=1),AND(L24=1,N24=2),AND(L24=2,N24=2),),"Baja",IF(OR(AND(L24=1,N24=3),AND(L24=2,N24=3),AND(L24=3,N24=2),AND(L24=4,N24=1),),"Moderada",IF(OR(AND(L24=1,N24=4),AND(L24=2,N24=4),AND(L24=3,N24=3),AND(L24=4,N24=3),AND(L24=4,N24=2),AND(L24=5,N24=2),AND(L24=5,N24=1),,),"Alta",IF(OR(AND(L24=1,N24=5),AND(L24=2,N24=5),AND(L24=3,N24=5),AND(L24=4,N24=5),AND(L24=5,N24=5),AND(L24=3,N24=4),AND(L24=4,N24=4),AND(L24=5,N24=4),AND(L24=5,N24=3),),"Extrema","")))))</f>
        <v>Baja</v>
      </c>
      <c r="P24" s="50" t="s">
        <v>241</v>
      </c>
      <c r="Q24" s="48" t="s">
        <v>111</v>
      </c>
      <c r="R24" s="48" t="s">
        <v>114</v>
      </c>
      <c r="S24" s="48" t="s">
        <v>117</v>
      </c>
      <c r="T24" s="48" t="s">
        <v>120</v>
      </c>
      <c r="U24" s="48" t="s">
        <v>124</v>
      </c>
      <c r="V24" s="49" t="s">
        <v>127</v>
      </c>
      <c r="W24" s="48" t="s">
        <v>130</v>
      </c>
      <c r="X24" s="47">
        <f>SUM(IF(Q24=Hoja6!B$3,Hoja6!C$3,Hoja6!C$4)+IF(R24=Hoja6!$B$5,Hoja6!$C$5,Hoja6!$C$6)+IF(S24=Hoja6!$B$7,Hoja6!$C$7,Hoja6!$C$8)+IF(T24=Hoja6!$B$9,Hoja6!$C$9,IF(T24=Hoja6!$B$10,Hoja6!$C$10,Hoja6!$C$11))+IF(U24=Hoja6!$B$12,Hoja6!$C$12,Hoja6!$C$13)+IF(V24=Hoja6!$B$14,Hoja6!$C$14,Hoja6!$C$15)+IF(W24=Hoja6!$B$16,Hoja6!$C$16,IF(W24=Hoja6!$B$17,Hoja6!$C$17,Hoja6!$C$18)))</f>
        <v>100</v>
      </c>
      <c r="Y24" s="27" t="str">
        <f t="shared" ref="Y24" si="41">IF(X24&gt;95,"Fuerte",IF(X24&lt;86,"Debil","Moderado"))</f>
        <v>Fuerte</v>
      </c>
      <c r="Z24" s="70" t="s">
        <v>15</v>
      </c>
      <c r="AA24" s="23">
        <f t="shared" ref="AA24" si="42">IF(Z24="RARA VEZ",1,IF(Z24="IMPROBABLE",2,IF(Z24="POSIBLE",3,IF(Z24="PROBABLE",4,IF(Z24="CASI SEGURO",5,0)))))</f>
        <v>1</v>
      </c>
      <c r="AB24" s="70" t="s">
        <v>64</v>
      </c>
      <c r="AC24" s="23">
        <f t="shared" ref="AC24" si="43">IF(AB24="INSIGNIFICANTE",1,IF(AB24="MENOR",2,IF(AB24="MODERADO",3,IF(AB24="MAYOR",4,IF(AB24="CATASTROFICO",5,0)))))</f>
        <v>2</v>
      </c>
      <c r="AD24" s="27" t="str">
        <f t="shared" ref="AD24" si="44">IF(AA24+AC24=0," ",IF(OR(AND(AA24=1,AC24=1),AND(AA24=2,AC24=1),AND(AA24=3,AC24=1),AND(AA24=1,AC24=2),AND(AA24=2,AC24=2),),"Baja",IF(OR(AND(AA24=1,AC24=3),AND(AA24=2,AC24=3),AND(AA24=3,AC24=2),AND(AA24=4,AC24=1),),"Moderada",IF(OR(AND(AA24=1,AC24=4),AND(AA24=2,AC24=4),AND(AA24=3,AC24=3),AND(AA24=4,AC24=3),AND(AA24=4,AC24=2),AND(AA24=5,AC24=2),AND(AA24=5,AC24=1),,),"Alta",IF(OR(AND(AA24=1,AC24=5),AND(AA24=2,AC24=5),AND(AA24=3,AC24=5),AND(AA24=4,AC24=5),AND(AA24=5,AC24=5),AND(AA24=3,AC24=4),AND(AA24=4,AC24=4),AND(AA24=5,AC24=4),AND(AA24=5,AC24=3),),"Extrema","")))))</f>
        <v>Baja</v>
      </c>
      <c r="AE24" s="28" t="str">
        <f t="shared" ref="AE24" si="45">IF(AD24="Baja","Asumir el Riesgo",IF(AD24="Moderada","Asumir el Riesgo, Reducir el Riesgo",IF(AD24="Alta","Reducir el Riesgo, Evitar, Compartir o Transferir",IF(AD24="Extrema","Reducir el Riesgo, Evitar, Compartir o Transferir"," "))))</f>
        <v>Asumir el Riesgo</v>
      </c>
      <c r="AF24" s="25"/>
      <c r="AG24" s="25"/>
      <c r="AH24" s="25"/>
      <c r="AI24" s="25"/>
      <c r="AJ24" s="25"/>
      <c r="AK24" s="25"/>
    </row>
    <row r="25" spans="1:37" ht="123.75" customHeight="1" x14ac:dyDescent="0.25">
      <c r="A25" s="33">
        <f t="shared" si="8"/>
        <v>18</v>
      </c>
      <c r="B25" s="33" t="s">
        <v>168</v>
      </c>
      <c r="C25" s="33" t="s">
        <v>205</v>
      </c>
      <c r="D25" s="36" t="s">
        <v>231</v>
      </c>
      <c r="E25" s="37"/>
      <c r="F25" s="37"/>
      <c r="G25" s="37"/>
      <c r="H25" s="37"/>
      <c r="I25" s="88" t="s">
        <v>233</v>
      </c>
      <c r="J25" s="36" t="s">
        <v>235</v>
      </c>
      <c r="K25" s="41" t="s">
        <v>15</v>
      </c>
      <c r="L25" s="31">
        <f t="shared" si="0"/>
        <v>1</v>
      </c>
      <c r="M25" s="41" t="s">
        <v>59</v>
      </c>
      <c r="N25" s="31">
        <f t="shared" si="3"/>
        <v>1</v>
      </c>
      <c r="O25" s="27" t="str">
        <f t="shared" si="4"/>
        <v>Baja</v>
      </c>
      <c r="P25" s="51" t="s">
        <v>234</v>
      </c>
      <c r="Q25" s="48" t="s">
        <v>111</v>
      </c>
      <c r="R25" s="48" t="s">
        <v>114</v>
      </c>
      <c r="S25" s="48" t="s">
        <v>117</v>
      </c>
      <c r="T25" s="48" t="s">
        <v>120</v>
      </c>
      <c r="U25" s="48" t="s">
        <v>124</v>
      </c>
      <c r="V25" s="49" t="s">
        <v>127</v>
      </c>
      <c r="W25" s="48" t="s">
        <v>130</v>
      </c>
      <c r="X25" s="47">
        <f>SUM(IF(Q25=Hoja6!B$3,Hoja6!C$3,Hoja6!C$4)+IF(R25=Hoja6!$B$5,Hoja6!$C$5,Hoja6!$C$6)+IF(S25=Hoja6!$B$7,Hoja6!$C$7,Hoja6!$C$8)+IF(T25=Hoja6!$B$9,Hoja6!$C$9,IF(T25=Hoja6!$B$10,Hoja6!$C$10,Hoja6!$C$11))+IF(U25=Hoja6!$B$12,Hoja6!$C$12,Hoja6!$C$13)+IF(V25=Hoja6!$B$14,Hoja6!$C$14,Hoja6!$C$15)+IF(W25=Hoja6!$B$16,Hoja6!$C$16,IF(W25=Hoja6!$B$17,Hoja6!$C$17,Hoja6!$C$18)))</f>
        <v>100</v>
      </c>
      <c r="Y25" s="27" t="str">
        <f t="shared" si="5"/>
        <v>Fuerte</v>
      </c>
      <c r="Z25" s="70" t="s">
        <v>15</v>
      </c>
      <c r="AA25" s="23">
        <f t="shared" si="1"/>
        <v>1</v>
      </c>
      <c r="AB25" s="71" t="s">
        <v>59</v>
      </c>
      <c r="AC25" s="23">
        <f t="shared" si="6"/>
        <v>1</v>
      </c>
      <c r="AD25" s="27" t="str">
        <f t="shared" si="7"/>
        <v>Baja</v>
      </c>
      <c r="AE25" s="28" t="str">
        <f t="shared" si="2"/>
        <v>Asumir el Riesgo</v>
      </c>
      <c r="AF25" s="25"/>
      <c r="AG25" s="25"/>
      <c r="AH25" s="25"/>
      <c r="AI25" s="25"/>
      <c r="AJ25" s="25"/>
      <c r="AK25" s="25"/>
    </row>
    <row r="26" spans="1:37" ht="92.25" customHeight="1" x14ac:dyDescent="0.25">
      <c r="A26" s="126">
        <f>A25+1</f>
        <v>19</v>
      </c>
      <c r="B26" s="126" t="s">
        <v>168</v>
      </c>
      <c r="C26" s="126" t="s">
        <v>195</v>
      </c>
      <c r="D26" s="132" t="s">
        <v>201</v>
      </c>
      <c r="E26" s="37"/>
      <c r="F26" s="37"/>
      <c r="G26" s="37"/>
      <c r="H26" s="37"/>
      <c r="I26" s="134" t="s">
        <v>197</v>
      </c>
      <c r="J26" s="136" t="s">
        <v>202</v>
      </c>
      <c r="K26" s="128" t="s">
        <v>18</v>
      </c>
      <c r="L26" s="130">
        <f t="shared" ref="L26:L40" si="46">IF(K26="RARA VEZ",1,IF(K26="IMPROBABLE",2,IF(K26="POSIBLE",3,IF(K26="PROBABLE",4,IF(K26="CASI SEGURO",5,0)))))</f>
        <v>4</v>
      </c>
      <c r="M26" s="128" t="s">
        <v>69</v>
      </c>
      <c r="N26" s="130">
        <f t="shared" ref="N26:N40" si="47">IF(M26="INSIGNIFICANTE",1,IF(M26="MENOR",2,IF(M26="MODERADO",3,IF(M26="MAYOR",4,IF(M26="CATASTROFICO",5,0)))))</f>
        <v>4</v>
      </c>
      <c r="O26" s="138" t="str">
        <f t="shared" si="4"/>
        <v>Extrema</v>
      </c>
      <c r="P26" s="51" t="s">
        <v>198</v>
      </c>
      <c r="Q26" s="48" t="s">
        <v>111</v>
      </c>
      <c r="R26" s="48" t="s">
        <v>114</v>
      </c>
      <c r="S26" s="48" t="s">
        <v>117</v>
      </c>
      <c r="T26" s="48" t="s">
        <v>120</v>
      </c>
      <c r="U26" s="48" t="s">
        <v>124</v>
      </c>
      <c r="V26" s="49" t="s">
        <v>128</v>
      </c>
      <c r="W26" s="48" t="s">
        <v>130</v>
      </c>
      <c r="X26" s="47">
        <f>SUM(IF(Q26=Hoja6!B$3,Hoja6!C$3,Hoja6!C$4)+IF(R26=Hoja6!$B$5,Hoja6!$C$5,Hoja6!$C$6)+IF(S26=Hoja6!$B$7,Hoja6!$C$7,Hoja6!$C$8)+IF(T26=Hoja6!$B$9,Hoja6!$C$9,IF(T26=Hoja6!$B$10,Hoja6!$C$10,Hoja6!$C$11))+IF(U26=Hoja6!$B$12,Hoja6!$C$12,Hoja6!$C$13)+IF(V26=Hoja6!$B$14,Hoja6!$C$14,Hoja6!$C$15)+IF(W26=Hoja6!$B$16,Hoja6!$C$16,IF(W26=Hoja6!$B$17,Hoja6!$C$17,Hoja6!$C$18)))</f>
        <v>85</v>
      </c>
      <c r="Y26" s="27" t="str">
        <f t="shared" si="5"/>
        <v>Debil</v>
      </c>
      <c r="Z26" s="142" t="s">
        <v>17</v>
      </c>
      <c r="AA26" s="144">
        <f t="shared" si="1"/>
        <v>3</v>
      </c>
      <c r="AB26" s="142" t="s">
        <v>67</v>
      </c>
      <c r="AC26" s="144">
        <f t="shared" si="6"/>
        <v>3</v>
      </c>
      <c r="AD26" s="138" t="str">
        <f t="shared" ref="AD26:AD40" si="48">IF(AA26+AC26=0," ",IF(OR(AND(AA26=1,AC26=1),AND(AA26=2,AC26=1),AND(AA26=3,AC26=1),AND(AA26=1,AC26=2),AND(AA26=2,AC26=2),),"Baja",IF(OR(AND(AA26=1,AC26=3),AND(AA26=2,AC26=3),AND(AA26=3,AC26=2),AND(AA26=4,AC26=1),),"Moderada",IF(OR(AND(AA26=1,AC26=4),AND(AA26=2,AC26=4),AND(AA26=3,AC26=3),AND(AA26=4,AC26=3),AND(AA26=4,AC26=2),AND(AA26=5,AC26=2),AND(AA26=5,AC26=1),,),"Alta",IF(OR(AND(AA26=1,AC26=5),AND(AA26=2,AC26=5),AND(AA26=3,AC26=5),AND(AA26=4,AC26=5),AND(AA26=5,AC26=5),AND(AA26=3,AC26=4),AND(AA26=4,AC26=4),AND(AA26=5,AC26=4),AND(AA26=5,AC26=3),),"Extrema","")))))</f>
        <v>Alta</v>
      </c>
      <c r="AE26" s="140" t="str">
        <f t="shared" ref="AE26:AE40" si="49">IF(AD26="Baja","Asumir el Riesgo",IF(AD26="Moderada","Asumir el Riesgo, Reducir el Riesgo",IF(AD26="Alta","Reducir el Riesgo, Evitar, Compartir o Transferir",IF(AD26="Extrema","Reducir el Riesgo, Evitar, Compartir o Transferir"," "))))</f>
        <v>Reducir el Riesgo, Evitar, Compartir o Transferir</v>
      </c>
      <c r="AF26" s="25"/>
      <c r="AG26" s="25"/>
      <c r="AH26" s="25"/>
      <c r="AI26" s="25"/>
      <c r="AJ26" s="25"/>
      <c r="AK26" s="25"/>
    </row>
    <row r="27" spans="1:37" ht="76.5" customHeight="1" x14ac:dyDescent="0.25">
      <c r="A27" s="127"/>
      <c r="B27" s="127"/>
      <c r="C27" s="127"/>
      <c r="D27" s="133"/>
      <c r="E27" s="37"/>
      <c r="F27" s="37"/>
      <c r="G27" s="37"/>
      <c r="H27" s="37"/>
      <c r="I27" s="135"/>
      <c r="J27" s="137"/>
      <c r="K27" s="129"/>
      <c r="L27" s="131"/>
      <c r="M27" s="129"/>
      <c r="N27" s="131"/>
      <c r="O27" s="139"/>
      <c r="P27" s="51" t="s">
        <v>199</v>
      </c>
      <c r="Q27" s="48" t="s">
        <v>111</v>
      </c>
      <c r="R27" s="48" t="s">
        <v>114</v>
      </c>
      <c r="S27" s="48" t="s">
        <v>117</v>
      </c>
      <c r="T27" s="48" t="s">
        <v>120</v>
      </c>
      <c r="U27" s="48" t="s">
        <v>124</v>
      </c>
      <c r="V27" s="49" t="s">
        <v>127</v>
      </c>
      <c r="W27" s="48" t="s">
        <v>130</v>
      </c>
      <c r="X27" s="47">
        <f>SUM(IF(Q27=Hoja6!B$3,Hoja6!C$3,Hoja6!C$4)+IF(R27=Hoja6!$B$5,Hoja6!$C$5,Hoja6!$C$6)+IF(S27=Hoja6!$B$7,Hoja6!$C$7,Hoja6!$C$8)+IF(T27=Hoja6!$B$9,Hoja6!$C$9,IF(T27=Hoja6!$B$10,Hoja6!$C$10,Hoja6!$C$11))+IF(U27=Hoja6!$B$12,Hoja6!$C$12,Hoja6!$C$13)+IF(V27=Hoja6!$B$14,Hoja6!$C$14,Hoja6!$C$15)+IF(W27=Hoja6!$B$16,Hoja6!$C$16,IF(W27=Hoja6!$B$17,Hoja6!$C$17,Hoja6!$C$18)))</f>
        <v>100</v>
      </c>
      <c r="Y27" s="27" t="str">
        <f t="shared" si="5"/>
        <v>Fuerte</v>
      </c>
      <c r="Z27" s="143"/>
      <c r="AA27" s="145"/>
      <c r="AB27" s="143"/>
      <c r="AC27" s="145"/>
      <c r="AD27" s="139"/>
      <c r="AE27" s="141"/>
      <c r="AF27" s="25"/>
      <c r="AG27" s="25"/>
      <c r="AH27" s="25"/>
      <c r="AI27" s="25"/>
      <c r="AJ27" s="25"/>
      <c r="AK27" s="25"/>
    </row>
    <row r="28" spans="1:37" ht="119.25" customHeight="1" x14ac:dyDescent="0.25">
      <c r="A28" s="33">
        <f>A26+1</f>
        <v>20</v>
      </c>
      <c r="B28" s="65" t="s">
        <v>168</v>
      </c>
      <c r="C28" s="79" t="s">
        <v>212</v>
      </c>
      <c r="D28" s="89" t="s">
        <v>213</v>
      </c>
      <c r="E28" s="37"/>
      <c r="F28" s="37"/>
      <c r="G28" s="37"/>
      <c r="H28" s="37"/>
      <c r="I28" s="80" t="s">
        <v>242</v>
      </c>
      <c r="J28" s="80" t="s">
        <v>214</v>
      </c>
      <c r="K28" s="58" t="s">
        <v>15</v>
      </c>
      <c r="L28" s="59">
        <f t="shared" ref="L28:L29" si="50">IF(K28="RARA VEZ",1,IF(K28="IMPROBABLE",2,IF(K28="POSIBLE",3,IF(K28="PROBABLE",4,IF(K28="CASI SEGURO",5,0)))))</f>
        <v>1</v>
      </c>
      <c r="M28" s="58" t="s">
        <v>64</v>
      </c>
      <c r="N28" s="59">
        <f t="shared" ref="N28:N29" si="51">IF(M28="INSIGNIFICANTE",1,IF(M28="MENOR",2,IF(M28="MODERADO",3,IF(M28="MAYOR",4,IF(M28="CATASTROFICO",5,0)))))</f>
        <v>2</v>
      </c>
      <c r="O28" s="55" t="str">
        <f>IF(L28+N28=0," ",IF(OR(AND(L28=1,N28=1),AND(L28=2,N28=1),AND(L28=3,N28=1),AND(L28=1,N28=2),AND(L28=2,N28=2),),"Baja",IF(OR(AND(L28=1,N28=3),AND(L28=2,N28=3),AND(L28=3,N28=2),AND(L28=4,N28=1),),"Moderada",IF(OR(AND(L28=1,N28=4),AND(L28=2,N28=4),AND(L28=3,N28=3),AND(L28=4,N28=3),AND(L28=4,N28=2),AND(L28=5,N28=2),AND(L28=5,N28=1),,),"Alta",IF(OR(AND(L28=1,N28=5),AND(L28=2,N28=5),AND(L28=3,N28=5),AND(L28=4,N28=5),AND(L28=5,N28=5),AND(L28=3,N28=4),AND(L28=4,N28=4),AND(L28=5,N28=4),AND(L28=5,N28=3),),"Extrema","")))))</f>
        <v>Baja</v>
      </c>
      <c r="P28" s="63" t="s">
        <v>243</v>
      </c>
      <c r="Q28" s="48" t="s">
        <v>111</v>
      </c>
      <c r="R28" s="48" t="s">
        <v>114</v>
      </c>
      <c r="S28" s="48" t="s">
        <v>117</v>
      </c>
      <c r="T28" s="48" t="s">
        <v>120</v>
      </c>
      <c r="U28" s="48" t="s">
        <v>124</v>
      </c>
      <c r="V28" s="49" t="s">
        <v>127</v>
      </c>
      <c r="W28" s="48" t="s">
        <v>130</v>
      </c>
      <c r="X28" s="47">
        <f>SUM(IF(Q28=Hoja6!B$3,Hoja6!C$3,Hoja6!C$4)+IF(R28=Hoja6!$B$5,Hoja6!$C$5,Hoja6!$C$6)+IF(S28=Hoja6!$B$7,Hoja6!$C$7,Hoja6!$C$8)+IF(T28=Hoja6!$B$9,Hoja6!$C$9,IF(T28=Hoja6!$B$10,Hoja6!$C$10,Hoja6!$C$11))+IF(U28=Hoja6!$B$12,Hoja6!$C$12,Hoja6!$C$13)+IF(V28=Hoja6!$B$14,Hoja6!$C$14,Hoja6!$C$15)+IF(W28=Hoja6!$B$16,Hoja6!$C$16,IF(W28=Hoja6!$B$17,Hoja6!$C$17,Hoja6!$C$18)))</f>
        <v>100</v>
      </c>
      <c r="Y28" s="27" t="str">
        <f t="shared" si="5"/>
        <v>Fuerte</v>
      </c>
      <c r="Z28" s="72" t="s">
        <v>15</v>
      </c>
      <c r="AA28" s="57">
        <f t="shared" si="1"/>
        <v>1</v>
      </c>
      <c r="AB28" s="72" t="s">
        <v>64</v>
      </c>
      <c r="AC28" s="57">
        <f t="shared" si="6"/>
        <v>2</v>
      </c>
      <c r="AD28" s="55" t="str">
        <f t="shared" si="48"/>
        <v>Baja</v>
      </c>
      <c r="AE28" s="56" t="str">
        <f t="shared" si="49"/>
        <v>Asumir el Riesgo</v>
      </c>
      <c r="AF28" s="73"/>
      <c r="AG28" s="73"/>
      <c r="AH28" s="73"/>
      <c r="AI28" s="73"/>
      <c r="AJ28" s="73"/>
      <c r="AK28" s="73"/>
    </row>
    <row r="29" spans="1:37" ht="106.5" customHeight="1" x14ac:dyDescent="0.25">
      <c r="A29" s="33">
        <f>A28+1</f>
        <v>21</v>
      </c>
      <c r="B29" s="60" t="s">
        <v>168</v>
      </c>
      <c r="C29" s="33" t="s">
        <v>212</v>
      </c>
      <c r="D29" s="90" t="s">
        <v>251</v>
      </c>
      <c r="E29" s="37"/>
      <c r="F29" s="37"/>
      <c r="G29" s="37"/>
      <c r="H29" s="37"/>
      <c r="I29" s="36" t="s">
        <v>250</v>
      </c>
      <c r="J29" s="36" t="s">
        <v>249</v>
      </c>
      <c r="K29" s="41" t="s">
        <v>18</v>
      </c>
      <c r="L29" s="59">
        <f t="shared" si="50"/>
        <v>4</v>
      </c>
      <c r="M29" s="41" t="s">
        <v>69</v>
      </c>
      <c r="N29" s="59">
        <f t="shared" si="51"/>
        <v>4</v>
      </c>
      <c r="O29" s="55" t="str">
        <f>IF(L29+N29=0," ",IF(OR(AND(L29=1,N29=1),AND(L29=2,N29=1),AND(L29=3,N29=1),AND(L29=1,N29=2),AND(L29=2,N29=2),),"Baja",IF(OR(AND(L29=1,N29=3),AND(L29=2,N29=3),AND(L29=3,N29=2),AND(L29=4,N29=1),),"Moderada",IF(OR(AND(L29=1,N29=4),AND(L29=2,N29=4),AND(L29=3,N29=3),AND(L29=4,N29=3),AND(L29=4,N29=2),AND(L29=5,N29=2),AND(L29=5,N29=1),,),"Alta",IF(OR(AND(L29=1,N29=5),AND(L29=2,N29=5),AND(L29=3,N29=5),AND(L29=4,N29=5),AND(L29=5,N29=5),AND(L29=3,N29=4),AND(L29=4,N29=4),AND(L29=5,N29=4),AND(L29=5,N29=3),),"Extrema","")))))</f>
        <v>Extrema</v>
      </c>
      <c r="P29" s="66" t="s">
        <v>252</v>
      </c>
      <c r="Q29" s="48" t="s">
        <v>111</v>
      </c>
      <c r="R29" s="48" t="s">
        <v>114</v>
      </c>
      <c r="S29" s="48" t="s">
        <v>117</v>
      </c>
      <c r="T29" s="48" t="s">
        <v>120</v>
      </c>
      <c r="U29" s="48" t="s">
        <v>124</v>
      </c>
      <c r="V29" s="49" t="s">
        <v>127</v>
      </c>
      <c r="W29" s="48" t="s">
        <v>130</v>
      </c>
      <c r="X29" s="47">
        <f>SUM(IF(Q29=Hoja6!B$3,Hoja6!C$3,Hoja6!C$4)+IF(R29=Hoja6!$B$5,Hoja6!$C$5,Hoja6!$C$6)+IF(S29=Hoja6!$B$7,Hoja6!$C$7,Hoja6!$C$8)+IF(T29=Hoja6!$B$9,Hoja6!$C$9,IF(T29=Hoja6!$B$10,Hoja6!$C$10,Hoja6!$C$11))+IF(U29=Hoja6!$B$12,Hoja6!$C$12,Hoja6!$C$13)+IF(V29=Hoja6!$B$14,Hoja6!$C$14,Hoja6!$C$15)+IF(W29=Hoja6!$B$16,Hoja6!$C$16,IF(W29=Hoja6!$B$17,Hoja6!$C$17,Hoja6!$C$18)))</f>
        <v>100</v>
      </c>
      <c r="Y29" s="27" t="str">
        <f t="shared" si="5"/>
        <v>Fuerte</v>
      </c>
      <c r="Z29" s="71" t="s">
        <v>17</v>
      </c>
      <c r="AA29" s="23">
        <f t="shared" si="1"/>
        <v>3</v>
      </c>
      <c r="AB29" s="71" t="s">
        <v>67</v>
      </c>
      <c r="AC29" s="23">
        <f t="shared" si="6"/>
        <v>3</v>
      </c>
      <c r="AD29" s="27" t="str">
        <f t="shared" si="48"/>
        <v>Alta</v>
      </c>
      <c r="AE29" s="28" t="str">
        <f t="shared" si="49"/>
        <v>Reducir el Riesgo, Evitar, Compartir o Transferir</v>
      </c>
      <c r="AF29" s="25"/>
      <c r="AG29" s="25"/>
      <c r="AH29" s="25"/>
      <c r="AI29" s="25"/>
      <c r="AJ29" s="25"/>
      <c r="AK29" s="25"/>
    </row>
    <row r="30" spans="1:37" ht="117" customHeight="1" x14ac:dyDescent="0.25">
      <c r="A30" s="33">
        <f t="shared" ref="A30:A40" si="52">A29+1</f>
        <v>22</v>
      </c>
      <c r="B30" s="60" t="s">
        <v>168</v>
      </c>
      <c r="C30" s="33" t="s">
        <v>212</v>
      </c>
      <c r="D30" s="90" t="s">
        <v>247</v>
      </c>
      <c r="E30" s="37"/>
      <c r="F30" s="37"/>
      <c r="G30" s="37"/>
      <c r="H30" s="37"/>
      <c r="I30" s="36" t="s">
        <v>218</v>
      </c>
      <c r="J30" s="36" t="s">
        <v>248</v>
      </c>
      <c r="K30" s="41" t="s">
        <v>15</v>
      </c>
      <c r="L30" s="31">
        <f t="shared" ref="L30" si="53">IF(K30="RARA VEZ",1,IF(K30="IMPROBABLE",2,IF(K30="POSIBLE",3,IF(K30="PROBABLE",4,IF(K30="CASI SEGURO",5,0)))))</f>
        <v>1</v>
      </c>
      <c r="M30" s="41" t="s">
        <v>69</v>
      </c>
      <c r="N30" s="31">
        <f t="shared" ref="N30" si="54">IF(M30="INSIGNIFICANTE",1,IF(M30="MENOR",2,IF(M30="MODERADO",3,IF(M30="MAYOR",4,IF(M30="CATASTROFICO",5,0)))))</f>
        <v>4</v>
      </c>
      <c r="O30" s="27" t="str">
        <f t="shared" ref="O30" si="55">IF(L30+N30=0," ",IF(OR(AND(L30=1,N30=1),AND(L30=2,N30=1),AND(L30=3,N30=1),AND(L30=1,N30=2),AND(L30=2,N30=2),),"Baja",IF(OR(AND(L30=1,N30=3),AND(L30=2,N30=3),AND(L30=3,N30=2),AND(L30=4,N30=1),),"Moderada",IF(OR(AND(L30=1,N30=4),AND(L30=2,N30=4),AND(L30=3,N30=3),AND(L30=4,N30=3),AND(L30=4,N30=2),AND(L30=5,N30=2),AND(L30=5,N30=1),,),"Alta",IF(OR(AND(L30=1,N30=5),AND(L30=2,N30=5),AND(L30=3,N30=5),AND(L30=4,N30=5),AND(L30=5,N30=5),AND(L30=3,N30=4),AND(L30=4,N30=4),AND(L30=5,N30=4),AND(L30=5,N30=3),),"Extrema","")))))</f>
        <v>Alta</v>
      </c>
      <c r="P30" s="51" t="s">
        <v>304</v>
      </c>
      <c r="Q30" s="48" t="s">
        <v>111</v>
      </c>
      <c r="R30" s="48" t="s">
        <v>114</v>
      </c>
      <c r="S30" s="48" t="s">
        <v>117</v>
      </c>
      <c r="T30" s="48" t="s">
        <v>120</v>
      </c>
      <c r="U30" s="48" t="s">
        <v>124</v>
      </c>
      <c r="V30" s="49" t="s">
        <v>128</v>
      </c>
      <c r="W30" s="48" t="s">
        <v>130</v>
      </c>
      <c r="X30" s="47">
        <f>SUM(IF(Q30=Hoja6!B$3,Hoja6!C$3,Hoja6!C$4)+IF(R30=Hoja6!$B$5,Hoja6!$C$5,Hoja6!$C$6)+IF(S30=Hoja6!$B$7,Hoja6!$C$7,Hoja6!$C$8)+IF(T30=Hoja6!$B$9,Hoja6!$C$9,IF(T30=Hoja6!$B$10,Hoja6!$C$10,Hoja6!$C$11))+IF(U30=Hoja6!$B$12,Hoja6!$C$12,Hoja6!$C$13)+IF(V30=Hoja6!$B$14,Hoja6!$C$14,Hoja6!$C$15)+IF(W30=Hoja6!$B$16,Hoja6!$C$16,IF(W30=Hoja6!$B$17,Hoja6!$C$17,Hoja6!$C$18)))</f>
        <v>85</v>
      </c>
      <c r="Y30" s="27" t="str">
        <f t="shared" si="5"/>
        <v>Debil</v>
      </c>
      <c r="Z30" s="71" t="s">
        <v>15</v>
      </c>
      <c r="AA30" s="23">
        <f t="shared" si="1"/>
        <v>1</v>
      </c>
      <c r="AB30" s="71" t="s">
        <v>67</v>
      </c>
      <c r="AC30" s="23">
        <f t="shared" si="6"/>
        <v>3</v>
      </c>
      <c r="AD30" s="27" t="str">
        <f t="shared" si="48"/>
        <v>Moderada</v>
      </c>
      <c r="AE30" s="28" t="str">
        <f t="shared" si="49"/>
        <v>Asumir el Riesgo, Reducir el Riesgo</v>
      </c>
      <c r="AF30" s="25"/>
      <c r="AG30" s="25"/>
      <c r="AH30" s="25"/>
      <c r="AI30" s="25"/>
      <c r="AJ30" s="25"/>
      <c r="AK30" s="25"/>
    </row>
    <row r="31" spans="1:37" ht="123.75" customHeight="1" x14ac:dyDescent="0.25">
      <c r="A31" s="33">
        <f t="shared" si="52"/>
        <v>23</v>
      </c>
      <c r="B31" s="60" t="s">
        <v>168</v>
      </c>
      <c r="C31" s="33" t="s">
        <v>212</v>
      </c>
      <c r="D31" s="90" t="s">
        <v>219</v>
      </c>
      <c r="E31" s="37"/>
      <c r="F31" s="37"/>
      <c r="G31" s="37"/>
      <c r="H31" s="37"/>
      <c r="I31" s="36" t="s">
        <v>245</v>
      </c>
      <c r="J31" s="36" t="s">
        <v>246</v>
      </c>
      <c r="K31" s="41" t="s">
        <v>16</v>
      </c>
      <c r="L31" s="31">
        <f t="shared" ref="L31" si="56">IF(K31="RARA VEZ",1,IF(K31="IMPROBABLE",2,IF(K31="POSIBLE",3,IF(K31="PROBABLE",4,IF(K31="CASI SEGURO",5,0)))))</f>
        <v>2</v>
      </c>
      <c r="M31" s="41" t="s">
        <v>59</v>
      </c>
      <c r="N31" s="31">
        <f t="shared" ref="N31" si="57">IF(M31="INSIGNIFICANTE",1,IF(M31="MENOR",2,IF(M31="MODERADO",3,IF(M31="MAYOR",4,IF(M31="CATASTROFICO",5,0)))))</f>
        <v>1</v>
      </c>
      <c r="O31" s="27" t="str">
        <f t="shared" ref="O31" si="58">IF(L31+N31=0," ",IF(OR(AND(L31=1,N31=1),AND(L31=2,N31=1),AND(L31=3,N31=1),AND(L31=1,N31=2),AND(L31=2,N31=2),),"Baja",IF(OR(AND(L31=1,N31=3),AND(L31=2,N31=3),AND(L31=3,N31=2),AND(L31=4,N31=1),),"Moderada",IF(OR(AND(L31=1,N31=4),AND(L31=2,N31=4),AND(L31=3,N31=3),AND(L31=4,N31=3),AND(L31=4,N31=2),AND(L31=5,N31=2),AND(L31=5,N31=1),,),"Alta",IF(OR(AND(L31=1,N31=5),AND(L31=2,N31=5),AND(L31=3,N31=5),AND(L31=4,N31=5),AND(L31=5,N31=5),AND(L31=3,N31=4),AND(L31=4,N31=4),AND(L31=5,N31=4),AND(L31=5,N31=3),),"Extrema","")))))</f>
        <v>Baja</v>
      </c>
      <c r="P31" s="51" t="s">
        <v>244</v>
      </c>
      <c r="Q31" s="48" t="s">
        <v>111</v>
      </c>
      <c r="R31" s="48" t="s">
        <v>114</v>
      </c>
      <c r="S31" s="48" t="s">
        <v>117</v>
      </c>
      <c r="T31" s="48" t="s">
        <v>120</v>
      </c>
      <c r="U31" s="48" t="s">
        <v>124</v>
      </c>
      <c r="V31" s="49" t="s">
        <v>127</v>
      </c>
      <c r="W31" s="48" t="s">
        <v>130</v>
      </c>
      <c r="X31" s="47">
        <f>SUM(IF(Q31=Hoja6!B$3,Hoja6!C$3,Hoja6!C$4)+IF(R31=Hoja6!$B$5,Hoja6!$C$5,Hoja6!$C$6)+IF(S31=Hoja6!$B$7,Hoja6!$C$7,Hoja6!$C$8)+IF(T31=Hoja6!$B$9,Hoja6!$C$9,IF(T31=Hoja6!$B$10,Hoja6!$C$10,Hoja6!$C$11))+IF(U31=Hoja6!$B$12,Hoja6!$C$12,Hoja6!$C$13)+IF(V31=Hoja6!$B$14,Hoja6!$C$14,Hoja6!$C$15)+IF(W31=Hoja6!$B$16,Hoja6!$C$16,IF(W31=Hoja6!$B$17,Hoja6!$C$17,Hoja6!$C$18)))</f>
        <v>100</v>
      </c>
      <c r="Y31" s="27" t="str">
        <f t="shared" si="5"/>
        <v>Fuerte</v>
      </c>
      <c r="Z31" s="75" t="s">
        <v>15</v>
      </c>
      <c r="AA31" s="31">
        <f t="shared" si="1"/>
        <v>1</v>
      </c>
      <c r="AB31" s="75" t="s">
        <v>59</v>
      </c>
      <c r="AC31" s="31">
        <f t="shared" si="6"/>
        <v>1</v>
      </c>
      <c r="AD31" s="27" t="str">
        <f t="shared" si="48"/>
        <v>Baja</v>
      </c>
      <c r="AE31" s="28" t="str">
        <f t="shared" si="49"/>
        <v>Asumir el Riesgo</v>
      </c>
      <c r="AF31" s="25"/>
      <c r="AG31" s="25"/>
      <c r="AH31" s="25"/>
      <c r="AI31" s="25"/>
      <c r="AJ31" s="25"/>
      <c r="AK31" s="25"/>
    </row>
    <row r="32" spans="1:37" ht="222" customHeight="1" x14ac:dyDescent="0.25">
      <c r="A32" s="33">
        <f>A31+1</f>
        <v>24</v>
      </c>
      <c r="B32" s="60" t="s">
        <v>210</v>
      </c>
      <c r="C32" s="60" t="s">
        <v>226</v>
      </c>
      <c r="D32" s="183" t="s">
        <v>306</v>
      </c>
      <c r="E32" s="62"/>
      <c r="F32" s="62"/>
      <c r="G32" s="62"/>
      <c r="H32" s="62"/>
      <c r="I32" s="184" t="s">
        <v>307</v>
      </c>
      <c r="J32" s="184" t="s">
        <v>308</v>
      </c>
      <c r="K32" s="41" t="s">
        <v>17</v>
      </c>
      <c r="L32" s="31">
        <f t="shared" si="46"/>
        <v>3</v>
      </c>
      <c r="M32" s="41" t="s">
        <v>67</v>
      </c>
      <c r="N32" s="31">
        <f t="shared" si="47"/>
        <v>3</v>
      </c>
      <c r="O32" s="95" t="str">
        <f t="shared" si="4"/>
        <v>Alta</v>
      </c>
      <c r="P32" s="50" t="s">
        <v>309</v>
      </c>
      <c r="Q32" s="48" t="s">
        <v>111</v>
      </c>
      <c r="R32" s="48" t="s">
        <v>114</v>
      </c>
      <c r="S32" s="48" t="s">
        <v>117</v>
      </c>
      <c r="T32" s="48" t="s">
        <v>120</v>
      </c>
      <c r="U32" s="48" t="s">
        <v>124</v>
      </c>
      <c r="V32" s="48" t="s">
        <v>128</v>
      </c>
      <c r="W32" s="48" t="s">
        <v>130</v>
      </c>
      <c r="X32" s="47">
        <f>SUM(IF(Q32=Hoja6!B$3,Hoja6!C$3,Hoja6!C$4)+IF(R32=Hoja6!$B$5,Hoja6!$C$5,Hoja6!$C$6)+IF(S32=Hoja6!$B$7,Hoja6!$C$7,Hoja6!$C$8)+IF(T32=Hoja6!$B$9,Hoja6!$C$9,IF(T32=Hoja6!$B$10,Hoja6!$C$10,Hoja6!$C$11))+IF(U32=Hoja6!$B$12,Hoja6!$C$12,Hoja6!$C$13)+IF(V32=Hoja6!$B$14,Hoja6!$C$14,Hoja6!$C$15)+IF(W32=Hoja6!$B$16,Hoja6!$C$16,IF(W32=Hoja6!$B$17,Hoja6!$C$17,Hoja6!$C$18)))</f>
        <v>85</v>
      </c>
      <c r="Y32" s="27" t="str">
        <f t="shared" si="5"/>
        <v>Debil</v>
      </c>
      <c r="Z32" s="41" t="s">
        <v>17</v>
      </c>
      <c r="AA32" s="31">
        <f t="shared" si="1"/>
        <v>3</v>
      </c>
      <c r="AB32" s="41" t="s">
        <v>67</v>
      </c>
      <c r="AC32" s="31">
        <f t="shared" si="6"/>
        <v>3</v>
      </c>
      <c r="AD32" s="27" t="str">
        <f t="shared" si="48"/>
        <v>Alta</v>
      </c>
      <c r="AE32" s="28" t="str">
        <f t="shared" si="49"/>
        <v>Reducir el Riesgo, Evitar, Compartir o Transferir</v>
      </c>
      <c r="AF32" s="25"/>
      <c r="AG32" s="25"/>
      <c r="AH32" s="25"/>
      <c r="AI32" s="25"/>
      <c r="AJ32" s="25"/>
      <c r="AK32" s="25"/>
    </row>
    <row r="33" spans="1:37" ht="140.25" customHeight="1" x14ac:dyDescent="0.25">
      <c r="A33" s="33">
        <f>A32+1+1</f>
        <v>26</v>
      </c>
      <c r="B33" s="33" t="s">
        <v>210</v>
      </c>
      <c r="C33" s="69" t="s">
        <v>227</v>
      </c>
      <c r="D33" s="61" t="s">
        <v>310</v>
      </c>
      <c r="E33" s="37"/>
      <c r="F33" s="37"/>
      <c r="G33" s="37"/>
      <c r="H33" s="37"/>
      <c r="I33" s="53" t="s">
        <v>311</v>
      </c>
      <c r="J33" s="54" t="s">
        <v>312</v>
      </c>
      <c r="K33" s="41" t="s">
        <v>17</v>
      </c>
      <c r="L33" s="31">
        <f t="shared" si="46"/>
        <v>3</v>
      </c>
      <c r="M33" s="41" t="s">
        <v>67</v>
      </c>
      <c r="N33" s="31">
        <f t="shared" si="47"/>
        <v>3</v>
      </c>
      <c r="O33" s="27" t="str">
        <f t="shared" si="4"/>
        <v>Alta</v>
      </c>
      <c r="P33" s="63" t="s">
        <v>313</v>
      </c>
      <c r="Q33" s="48" t="s">
        <v>111</v>
      </c>
      <c r="R33" s="48" t="s">
        <v>114</v>
      </c>
      <c r="S33" s="48" t="s">
        <v>117</v>
      </c>
      <c r="T33" s="48" t="s">
        <v>120</v>
      </c>
      <c r="U33" s="48" t="s">
        <v>124</v>
      </c>
      <c r="V33" s="49" t="s">
        <v>128</v>
      </c>
      <c r="W33" s="48" t="s">
        <v>130</v>
      </c>
      <c r="X33" s="47">
        <f>SUM(IF(Q33=Hoja6!B$3,Hoja6!C$3,Hoja6!C$4)+IF(R33=Hoja6!$B$5,Hoja6!$C$5,Hoja6!$C$6)+IF(S33=Hoja6!$B$7,Hoja6!$C$7,Hoja6!$C$8)+IF(T33=Hoja6!$B$9,Hoja6!$C$9,IF(T33=Hoja6!$B$10,Hoja6!$C$10,Hoja6!$C$11))+IF(U33=Hoja6!$B$12,Hoja6!$C$12,Hoja6!$C$13)+IF(V33=Hoja6!$B$14,Hoja6!$C$14,Hoja6!$C$15)+IF(W33=Hoja6!$B$16,Hoja6!$C$16,IF(W33=Hoja6!$B$17,Hoja6!$C$17,Hoja6!$C$18)))</f>
        <v>85</v>
      </c>
      <c r="Y33" s="27" t="str">
        <f t="shared" si="5"/>
        <v>Debil</v>
      </c>
      <c r="Z33" s="41" t="s">
        <v>19</v>
      </c>
      <c r="AA33" s="31">
        <f t="shared" si="1"/>
        <v>5</v>
      </c>
      <c r="AB33" s="41" t="s">
        <v>67</v>
      </c>
      <c r="AC33" s="31">
        <f t="shared" si="6"/>
        <v>3</v>
      </c>
      <c r="AD33" s="27" t="str">
        <f t="shared" si="48"/>
        <v>Extrema</v>
      </c>
      <c r="AE33" s="28" t="str">
        <f t="shared" si="49"/>
        <v>Reducir el Riesgo, Evitar, Compartir o Transferir</v>
      </c>
      <c r="AF33" s="25"/>
      <c r="AG33" s="25"/>
      <c r="AH33" s="25"/>
      <c r="AI33" s="25"/>
      <c r="AJ33" s="25"/>
      <c r="AK33" s="25"/>
    </row>
    <row r="34" spans="1:37" ht="102" customHeight="1" x14ac:dyDescent="0.25">
      <c r="A34" s="33">
        <f t="shared" si="52"/>
        <v>27</v>
      </c>
      <c r="B34" s="60" t="s">
        <v>210</v>
      </c>
      <c r="C34" s="60" t="s">
        <v>228</v>
      </c>
      <c r="D34" s="61" t="s">
        <v>255</v>
      </c>
      <c r="E34" s="62"/>
      <c r="F34" s="62"/>
      <c r="G34" s="62"/>
      <c r="H34" s="62"/>
      <c r="I34" s="53" t="s">
        <v>256</v>
      </c>
      <c r="J34" s="91" t="s">
        <v>257</v>
      </c>
      <c r="K34" s="41" t="s">
        <v>17</v>
      </c>
      <c r="L34" s="31">
        <f t="shared" si="46"/>
        <v>3</v>
      </c>
      <c r="M34" s="41" t="s">
        <v>64</v>
      </c>
      <c r="N34" s="31">
        <f t="shared" si="47"/>
        <v>2</v>
      </c>
      <c r="O34" s="27" t="str">
        <f t="shared" si="4"/>
        <v>Moderada</v>
      </c>
      <c r="P34" s="50" t="s">
        <v>258</v>
      </c>
      <c r="Q34" s="48" t="s">
        <v>111</v>
      </c>
      <c r="R34" s="48" t="s">
        <v>114</v>
      </c>
      <c r="S34" s="48" t="s">
        <v>117</v>
      </c>
      <c r="T34" s="48" t="s">
        <v>120</v>
      </c>
      <c r="U34" s="48" t="s">
        <v>124</v>
      </c>
      <c r="V34" s="49" t="s">
        <v>127</v>
      </c>
      <c r="W34" s="48" t="s">
        <v>130</v>
      </c>
      <c r="X34" s="47">
        <f>SUM(IF(Q34=Hoja6!B$3,Hoja6!C$3,Hoja6!C$4)+IF(R34=Hoja6!$B$5,Hoja6!$C$5,Hoja6!$C$6)+IF(S34=Hoja6!$B$7,Hoja6!$C$7,Hoja6!$C$8)+IF(T34=Hoja6!$B$9,Hoja6!$C$9,IF(T34=Hoja6!$B$10,Hoja6!$C$10,Hoja6!$C$11))+IF(U34=Hoja6!$B$12,Hoja6!$C$12,Hoja6!$C$13)+IF(V34=Hoja6!$B$14,Hoja6!$C$14,Hoja6!$C$15)+IF(W34=Hoja6!$B$16,Hoja6!$C$16,IF(W34=Hoja6!$B$17,Hoja6!$C$17,Hoja6!$C$18)))</f>
        <v>100</v>
      </c>
      <c r="Y34" s="27" t="str">
        <f t="shared" si="5"/>
        <v>Fuerte</v>
      </c>
      <c r="Z34" s="41" t="s">
        <v>16</v>
      </c>
      <c r="AA34" s="31">
        <f t="shared" si="1"/>
        <v>2</v>
      </c>
      <c r="AB34" s="41" t="s">
        <v>59</v>
      </c>
      <c r="AC34" s="31">
        <f t="shared" si="6"/>
        <v>1</v>
      </c>
      <c r="AD34" s="27" t="str">
        <f t="shared" si="48"/>
        <v>Baja</v>
      </c>
      <c r="AE34" s="28" t="str">
        <f t="shared" si="49"/>
        <v>Asumir el Riesgo</v>
      </c>
      <c r="AF34" s="25"/>
      <c r="AG34" s="25"/>
      <c r="AH34" s="25"/>
      <c r="AI34" s="25"/>
      <c r="AJ34" s="25"/>
      <c r="AK34" s="25"/>
    </row>
    <row r="35" spans="1:37" ht="99.75" customHeight="1" x14ac:dyDescent="0.25">
      <c r="A35" s="33">
        <f t="shared" si="52"/>
        <v>28</v>
      </c>
      <c r="B35" s="60" t="s">
        <v>210</v>
      </c>
      <c r="C35" s="68" t="s">
        <v>229</v>
      </c>
      <c r="D35" s="61" t="s">
        <v>314</v>
      </c>
      <c r="E35" s="37"/>
      <c r="F35" s="37"/>
      <c r="G35" s="37"/>
      <c r="H35" s="37"/>
      <c r="I35" s="53" t="s">
        <v>315</v>
      </c>
      <c r="J35" s="54" t="s">
        <v>230</v>
      </c>
      <c r="K35" s="41" t="s">
        <v>19</v>
      </c>
      <c r="L35" s="31">
        <f t="shared" si="46"/>
        <v>5</v>
      </c>
      <c r="M35" s="41" t="s">
        <v>72</v>
      </c>
      <c r="N35" s="31">
        <f t="shared" si="47"/>
        <v>5</v>
      </c>
      <c r="O35" s="27" t="str">
        <f t="shared" si="4"/>
        <v>Extrema</v>
      </c>
      <c r="P35" s="50" t="s">
        <v>316</v>
      </c>
      <c r="Q35" s="48" t="s">
        <v>111</v>
      </c>
      <c r="R35" s="48" t="s">
        <v>114</v>
      </c>
      <c r="S35" s="48" t="s">
        <v>117</v>
      </c>
      <c r="T35" s="48" t="s">
        <v>122</v>
      </c>
      <c r="U35" s="48" t="s">
        <v>125</v>
      </c>
      <c r="V35" s="48" t="s">
        <v>128</v>
      </c>
      <c r="W35" s="48" t="s">
        <v>130</v>
      </c>
      <c r="X35" s="47">
        <f>SUM(IF(Q35=Hoja6!B$3,Hoja6!C$3,Hoja6!C$4)+IF(R35=Hoja6!$B$5,Hoja6!$C$5,Hoja6!$C$6)+IF(S35=Hoja6!$B$7,Hoja6!$C$7,Hoja6!$C$8)+IF(T35=Hoja6!$B$9,Hoja6!$C$9,IF(T35=Hoja6!$B$10,Hoja6!$C$10,Hoja6!$C$11))+IF(U35=Hoja6!$B$12,Hoja6!$C$12,Hoja6!$C$13)+IF(V35=Hoja6!$B$14,Hoja6!$C$14,Hoja6!$C$15)+IF(W35=Hoja6!$B$16,Hoja6!$C$16,IF(W35=Hoja6!$B$17,Hoja6!$C$17,Hoja6!$C$18)))</f>
        <v>55</v>
      </c>
      <c r="Y35" s="27" t="str">
        <f t="shared" si="5"/>
        <v>Debil</v>
      </c>
      <c r="Z35" s="71" t="s">
        <v>19</v>
      </c>
      <c r="AA35" s="23">
        <f t="shared" si="1"/>
        <v>5</v>
      </c>
      <c r="AB35" s="71" t="s">
        <v>72</v>
      </c>
      <c r="AC35" s="23">
        <f t="shared" si="6"/>
        <v>5</v>
      </c>
      <c r="AD35" s="27" t="str">
        <f t="shared" si="48"/>
        <v>Extrema</v>
      </c>
      <c r="AE35" s="28" t="str">
        <f t="shared" si="49"/>
        <v>Reducir el Riesgo, Evitar, Compartir o Transferir</v>
      </c>
      <c r="AF35" s="25"/>
      <c r="AG35" s="25"/>
      <c r="AH35" s="25"/>
      <c r="AI35" s="25"/>
      <c r="AJ35" s="25"/>
      <c r="AK35" s="25"/>
    </row>
    <row r="36" spans="1:37" ht="212.25" customHeight="1" x14ac:dyDescent="0.25">
      <c r="A36" s="33">
        <f t="shared" si="52"/>
        <v>29</v>
      </c>
      <c r="B36" s="33" t="s">
        <v>174</v>
      </c>
      <c r="C36" s="33" t="s">
        <v>174</v>
      </c>
      <c r="D36" s="61" t="s">
        <v>211</v>
      </c>
      <c r="E36" s="37"/>
      <c r="F36" s="37"/>
      <c r="G36" s="37"/>
      <c r="H36" s="37"/>
      <c r="I36" s="36" t="s">
        <v>317</v>
      </c>
      <c r="J36" s="36" t="s">
        <v>318</v>
      </c>
      <c r="K36" s="41" t="s">
        <v>19</v>
      </c>
      <c r="L36" s="31">
        <f t="shared" si="46"/>
        <v>5</v>
      </c>
      <c r="M36" s="41" t="s">
        <v>67</v>
      </c>
      <c r="N36" s="31">
        <f t="shared" si="47"/>
        <v>3</v>
      </c>
      <c r="O36" s="27" t="str">
        <f t="shared" si="4"/>
        <v>Extrema</v>
      </c>
      <c r="P36" s="63" t="s">
        <v>319</v>
      </c>
      <c r="Q36" s="48" t="s">
        <v>111</v>
      </c>
      <c r="R36" s="48" t="s">
        <v>114</v>
      </c>
      <c r="S36" s="48" t="s">
        <v>117</v>
      </c>
      <c r="T36" s="48" t="s">
        <v>120</v>
      </c>
      <c r="U36" s="48" t="s">
        <v>124</v>
      </c>
      <c r="V36" s="48" t="s">
        <v>127</v>
      </c>
      <c r="W36" s="48" t="s">
        <v>130</v>
      </c>
      <c r="X36" s="47">
        <f>SUM(IF(Q36=Hoja6!B$3,Hoja6!C$3,Hoja6!C$4)+IF(R36=Hoja6!$B$5,Hoja6!$C$5,Hoja6!$C$6)+IF(S36=Hoja6!$B$7,Hoja6!$C$7,Hoja6!$C$8)+IF(T36=Hoja6!$B$9,Hoja6!$C$9,IF(T36=Hoja6!$B$10,Hoja6!$C$10,Hoja6!$C$11))+IF(U36=Hoja6!$B$12,Hoja6!$C$12,Hoja6!$C$13)+IF(V36=Hoja6!$B$14,Hoja6!$C$14,Hoja6!$C$15)+IF(W36=Hoja6!$B$16,Hoja6!$C$16,IF(W36=Hoja6!$B$17,Hoja6!$C$17,Hoja6!$C$18)))</f>
        <v>100</v>
      </c>
      <c r="Y36" s="27" t="str">
        <f t="shared" si="5"/>
        <v>Fuerte</v>
      </c>
      <c r="Z36" s="71" t="s">
        <v>18</v>
      </c>
      <c r="AA36" s="23">
        <f t="shared" si="1"/>
        <v>4</v>
      </c>
      <c r="AB36" s="71" t="s">
        <v>64</v>
      </c>
      <c r="AC36" s="23">
        <f t="shared" si="6"/>
        <v>2</v>
      </c>
      <c r="AD36" s="27" t="str">
        <f t="shared" ref="AD36" si="59">IF(AA36+AC36=0," ",IF(OR(AND(AA36=1,AC36=1),AND(AA36=2,AC36=1),AND(AA36=3,AC36=1),AND(AA36=1,AC36=2),AND(AA36=2,AC36=2),),"Baja",IF(OR(AND(AA36=1,AC36=3),AND(AA36=2,AC36=3),AND(AA36=3,AC36=2),AND(AA36=4,AC36=1),),"Moderada",IF(OR(AND(AA36=1,AC36=4),AND(AA36=2,AC36=4),AND(AA36=3,AC36=3),AND(AA36=4,AC36=3),AND(AA36=4,AC36=2),AND(AA36=5,AC36=2),AND(AA36=5,AC36=1),,),"Alta",IF(OR(AND(AA36=1,AC36=5),AND(AA36=2,AC36=5),AND(AA36=3,AC36=5),AND(AA36=4,AC36=5),AND(AA36=5,AC36=5),AND(AA36=3,AC36=4),AND(AA36=4,AC36=4),AND(AA36=5,AC36=4),AND(AA36=5,AC36=3),),"Extrema","")))))</f>
        <v>Alta</v>
      </c>
      <c r="AE36" s="28" t="str">
        <f t="shared" ref="AE36" si="60">IF(AD36="Baja","Asumir el Riesgo",IF(AD36="Moderada","Asumir el Riesgo, Reducir el Riesgo",IF(AD36="Alta","Reducir el Riesgo, Evitar, Compartir o Transferir",IF(AD36="Extrema","Reducir el Riesgo, Evitar, Compartir o Transferir"," "))))</f>
        <v>Reducir el Riesgo, Evitar, Compartir o Transferir</v>
      </c>
      <c r="AF36" s="25"/>
      <c r="AG36" s="25"/>
      <c r="AH36" s="25"/>
      <c r="AI36" s="25"/>
      <c r="AJ36" s="25"/>
      <c r="AK36" s="25"/>
    </row>
    <row r="37" spans="1:37" ht="192.75" customHeight="1" x14ac:dyDescent="0.25">
      <c r="A37" s="33">
        <f t="shared" si="52"/>
        <v>30</v>
      </c>
      <c r="B37" s="60" t="s">
        <v>174</v>
      </c>
      <c r="C37" s="60" t="s">
        <v>175</v>
      </c>
      <c r="D37" s="61" t="s">
        <v>176</v>
      </c>
      <c r="E37" s="62"/>
      <c r="F37" s="62"/>
      <c r="G37" s="62"/>
      <c r="H37" s="62"/>
      <c r="I37" s="61" t="s">
        <v>272</v>
      </c>
      <c r="J37" s="61" t="s">
        <v>177</v>
      </c>
      <c r="K37" s="75" t="s">
        <v>15</v>
      </c>
      <c r="L37" s="31">
        <f t="shared" si="46"/>
        <v>1</v>
      </c>
      <c r="M37" s="75" t="s">
        <v>59</v>
      </c>
      <c r="N37" s="31">
        <f t="shared" si="47"/>
        <v>1</v>
      </c>
      <c r="O37" s="27" t="str">
        <f t="shared" si="4"/>
        <v>Baja</v>
      </c>
      <c r="P37" s="63" t="s">
        <v>273</v>
      </c>
      <c r="Q37" s="48" t="s">
        <v>111</v>
      </c>
      <c r="R37" s="48" t="s">
        <v>114</v>
      </c>
      <c r="S37" s="48" t="s">
        <v>117</v>
      </c>
      <c r="T37" s="48" t="s">
        <v>120</v>
      </c>
      <c r="U37" s="48" t="s">
        <v>124</v>
      </c>
      <c r="V37" s="48" t="s">
        <v>127</v>
      </c>
      <c r="W37" s="48" t="s">
        <v>130</v>
      </c>
      <c r="X37" s="47">
        <f>SUM(IF(Q37=Hoja6!B$3,Hoja6!C$3,Hoja6!C$4)+IF(R37=Hoja6!$B$5,Hoja6!$C$5,Hoja6!$C$6)+IF(S37=Hoja6!$B$7,Hoja6!$C$7,Hoja6!$C$8)+IF(T37=Hoja6!$B$9,Hoja6!$C$9,IF(T37=Hoja6!$B$10,Hoja6!$C$10,Hoja6!$C$11))+IF(U37=Hoja6!$B$12,Hoja6!$C$12,Hoja6!$C$13)+IF(V37=Hoja6!$B$14,Hoja6!$C$14,Hoja6!$C$15)+IF(W37=Hoja6!$B$16,Hoja6!$C$16,IF(W37=Hoja6!$B$17,Hoja6!$C$17,Hoja6!$C$18)))</f>
        <v>100</v>
      </c>
      <c r="Y37" s="27" t="str">
        <f t="shared" si="5"/>
        <v>Fuerte</v>
      </c>
      <c r="Z37" s="71" t="s">
        <v>15</v>
      </c>
      <c r="AA37" s="23">
        <f t="shared" si="1"/>
        <v>1</v>
      </c>
      <c r="AB37" s="71" t="s">
        <v>59</v>
      </c>
      <c r="AC37" s="23">
        <f t="shared" si="6"/>
        <v>1</v>
      </c>
      <c r="AD37" s="27" t="str">
        <f t="shared" si="48"/>
        <v>Baja</v>
      </c>
      <c r="AE37" s="28" t="str">
        <f t="shared" si="49"/>
        <v>Asumir el Riesgo</v>
      </c>
      <c r="AF37" s="25"/>
      <c r="AG37" s="25"/>
      <c r="AH37" s="25"/>
      <c r="AI37" s="25"/>
      <c r="AJ37" s="25"/>
      <c r="AK37" s="25"/>
    </row>
    <row r="38" spans="1:37" ht="118.5" customHeight="1" x14ac:dyDescent="0.25">
      <c r="A38" s="33">
        <f t="shared" si="52"/>
        <v>31</v>
      </c>
      <c r="B38" s="60" t="s">
        <v>174</v>
      </c>
      <c r="C38" s="60" t="s">
        <v>175</v>
      </c>
      <c r="D38" s="61" t="s">
        <v>209</v>
      </c>
      <c r="E38" s="62"/>
      <c r="F38" s="62"/>
      <c r="G38" s="62"/>
      <c r="H38" s="62"/>
      <c r="I38" s="64" t="s">
        <v>274</v>
      </c>
      <c r="J38" s="61" t="s">
        <v>275</v>
      </c>
      <c r="K38" s="75" t="s">
        <v>15</v>
      </c>
      <c r="L38" s="31">
        <f t="shared" ref="L38" si="61">IF(K38="RARA VEZ",1,IF(K38="IMPROBABLE",2,IF(K38="POSIBLE",3,IF(K38="PROBABLE",4,IF(K38="CASI SEGURO",5,0)))))</f>
        <v>1</v>
      </c>
      <c r="M38" s="75" t="s">
        <v>59</v>
      </c>
      <c r="N38" s="31">
        <f t="shared" ref="N38" si="62">IF(M38="INSIGNIFICANTE",1,IF(M38="MENOR",2,IF(M38="MODERADO",3,IF(M38="MAYOR",4,IF(M38="CATASTROFICO",5,0)))))</f>
        <v>1</v>
      </c>
      <c r="O38" s="27" t="str">
        <f t="shared" si="4"/>
        <v>Baja</v>
      </c>
      <c r="P38" s="63" t="s">
        <v>305</v>
      </c>
      <c r="Q38" s="48" t="s">
        <v>111</v>
      </c>
      <c r="R38" s="48" t="s">
        <v>114</v>
      </c>
      <c r="S38" s="48" t="s">
        <v>117</v>
      </c>
      <c r="T38" s="48" t="s">
        <v>120</v>
      </c>
      <c r="U38" s="48" t="s">
        <v>124</v>
      </c>
      <c r="V38" s="49" t="s">
        <v>127</v>
      </c>
      <c r="W38" s="48" t="s">
        <v>130</v>
      </c>
      <c r="X38" s="47">
        <f>SUM(IF(Q38=Hoja6!B$3,Hoja6!C$3,Hoja6!C$4)+IF(R38=Hoja6!$B$5,Hoja6!$C$5,Hoja6!$C$6)+IF(S38=Hoja6!$B$7,Hoja6!$C$7,Hoja6!$C$8)+IF(T38=Hoja6!$B$9,Hoja6!$C$9,IF(T38=Hoja6!$B$10,Hoja6!$C$10,Hoja6!$C$11))+IF(U38=Hoja6!$B$12,Hoja6!$C$12,Hoja6!$C$13)+IF(V38=Hoja6!$B$14,Hoja6!$C$14,Hoja6!$C$15)+IF(W38=Hoja6!$B$16,Hoja6!$C$16,IF(W38=Hoja6!$B$17,Hoja6!$C$17,Hoja6!$C$18)))</f>
        <v>100</v>
      </c>
      <c r="Y38" s="27" t="str">
        <f t="shared" si="5"/>
        <v>Fuerte</v>
      </c>
      <c r="Z38" s="71" t="s">
        <v>15</v>
      </c>
      <c r="AA38" s="23">
        <f t="shared" si="1"/>
        <v>1</v>
      </c>
      <c r="AB38" s="71" t="s">
        <v>59</v>
      </c>
      <c r="AC38" s="23">
        <f t="shared" si="6"/>
        <v>1</v>
      </c>
      <c r="AD38" s="27" t="str">
        <f t="shared" si="48"/>
        <v>Baja</v>
      </c>
      <c r="AE38" s="28" t="str">
        <f t="shared" si="49"/>
        <v>Asumir el Riesgo</v>
      </c>
      <c r="AF38" s="25"/>
      <c r="AG38" s="25"/>
      <c r="AH38" s="25"/>
      <c r="AI38" s="25"/>
      <c r="AJ38" s="25"/>
      <c r="AK38" s="25"/>
    </row>
    <row r="39" spans="1:37" ht="123" customHeight="1" x14ac:dyDescent="0.25">
      <c r="A39" s="33">
        <f t="shared" si="52"/>
        <v>32</v>
      </c>
      <c r="B39" s="60" t="s">
        <v>206</v>
      </c>
      <c r="C39" s="60" t="s">
        <v>207</v>
      </c>
      <c r="D39" s="61" t="s">
        <v>208</v>
      </c>
      <c r="E39" s="62"/>
      <c r="F39" s="62"/>
      <c r="G39" s="62"/>
      <c r="H39" s="62"/>
      <c r="I39" s="61" t="s">
        <v>283</v>
      </c>
      <c r="J39" s="61" t="s">
        <v>284</v>
      </c>
      <c r="K39" s="41" t="s">
        <v>17</v>
      </c>
      <c r="L39" s="31">
        <f t="shared" si="46"/>
        <v>3</v>
      </c>
      <c r="M39" s="41" t="s">
        <v>69</v>
      </c>
      <c r="N39" s="31">
        <f t="shared" si="47"/>
        <v>4</v>
      </c>
      <c r="O39" s="27" t="str">
        <f t="shared" si="4"/>
        <v>Extrema</v>
      </c>
      <c r="P39" s="63" t="s">
        <v>285</v>
      </c>
      <c r="Q39" s="48" t="s">
        <v>111</v>
      </c>
      <c r="R39" s="48" t="s">
        <v>114</v>
      </c>
      <c r="S39" s="48" t="s">
        <v>117</v>
      </c>
      <c r="T39" s="48" t="s">
        <v>120</v>
      </c>
      <c r="U39" s="48" t="s">
        <v>124</v>
      </c>
      <c r="V39" s="49" t="s">
        <v>127</v>
      </c>
      <c r="W39" s="48" t="s">
        <v>130</v>
      </c>
      <c r="X39" s="47">
        <f>SUM(IF(Q39=Hoja6!B$3,Hoja6!C$3,Hoja6!C$4)+IF(R39=Hoja6!$B$5,Hoja6!$C$5,Hoja6!$C$6)+IF(S39=Hoja6!$B$7,Hoja6!$C$7,Hoja6!$C$8)+IF(T39=Hoja6!$B$9,Hoja6!$C$9,IF(T39=Hoja6!$B$10,Hoja6!$C$10,Hoja6!$C$11))+IF(U39=Hoja6!$B$12,Hoja6!$C$12,Hoja6!$C$13)+IF(V39=Hoja6!$B$14,Hoja6!$C$14,Hoja6!$C$15)+IF(W39=Hoja6!$B$16,Hoja6!$C$16,IF(W39=Hoja6!$B$17,Hoja6!$C$17,Hoja6!$C$18)))</f>
        <v>100</v>
      </c>
      <c r="Y39" s="27" t="str">
        <f t="shared" si="5"/>
        <v>Fuerte</v>
      </c>
      <c r="Z39" s="78" t="s">
        <v>17</v>
      </c>
      <c r="AA39" s="77">
        <f t="shared" si="1"/>
        <v>3</v>
      </c>
      <c r="AB39" s="78" t="s">
        <v>67</v>
      </c>
      <c r="AC39" s="77">
        <f t="shared" si="6"/>
        <v>3</v>
      </c>
      <c r="AD39" s="27" t="str">
        <f t="shared" si="48"/>
        <v>Alta</v>
      </c>
      <c r="AE39" s="28" t="str">
        <f t="shared" si="49"/>
        <v>Reducir el Riesgo, Evitar, Compartir o Transferir</v>
      </c>
      <c r="AF39" s="25"/>
      <c r="AG39" s="25"/>
      <c r="AH39" s="25"/>
      <c r="AI39" s="25"/>
      <c r="AJ39" s="25"/>
      <c r="AK39" s="25"/>
    </row>
    <row r="40" spans="1:37" ht="112.5" customHeight="1" x14ac:dyDescent="0.25">
      <c r="A40" s="33">
        <f t="shared" si="52"/>
        <v>33</v>
      </c>
      <c r="B40" s="60" t="s">
        <v>206</v>
      </c>
      <c r="C40" s="60" t="s">
        <v>207</v>
      </c>
      <c r="D40" s="61" t="s">
        <v>280</v>
      </c>
      <c r="E40" s="62"/>
      <c r="F40" s="62"/>
      <c r="G40" s="62"/>
      <c r="H40" s="62"/>
      <c r="I40" s="61" t="s">
        <v>279</v>
      </c>
      <c r="J40" s="61" t="s">
        <v>281</v>
      </c>
      <c r="K40" s="41" t="s">
        <v>17</v>
      </c>
      <c r="L40" s="31">
        <f t="shared" si="46"/>
        <v>3</v>
      </c>
      <c r="M40" s="41" t="s">
        <v>67</v>
      </c>
      <c r="N40" s="31">
        <f t="shared" si="47"/>
        <v>3</v>
      </c>
      <c r="O40" s="27" t="str">
        <f t="shared" si="4"/>
        <v>Alta</v>
      </c>
      <c r="P40" s="63" t="s">
        <v>282</v>
      </c>
      <c r="Q40" s="48" t="s">
        <v>111</v>
      </c>
      <c r="R40" s="48" t="s">
        <v>114</v>
      </c>
      <c r="S40" s="48" t="s">
        <v>117</v>
      </c>
      <c r="T40" s="48" t="s">
        <v>120</v>
      </c>
      <c r="U40" s="48" t="s">
        <v>124</v>
      </c>
      <c r="V40" s="49" t="s">
        <v>127</v>
      </c>
      <c r="W40" s="48" t="s">
        <v>130</v>
      </c>
      <c r="X40" s="47">
        <f>SUM(IF(Q40=Hoja6!B$3,Hoja6!C$3,Hoja6!C$4)+IF(R40=Hoja6!$B$5,Hoja6!$C$5,Hoja6!$C$6)+IF(S40=Hoja6!$B$7,Hoja6!$C$7,Hoja6!$C$8)+IF(T40=Hoja6!$B$9,Hoja6!$C$9,IF(T40=Hoja6!$B$10,Hoja6!$C$10,Hoja6!$C$11))+IF(U40=Hoja6!$B$12,Hoja6!$C$12,Hoja6!$C$13)+IF(V40=Hoja6!$B$14,Hoja6!$C$14,Hoja6!$C$15)+IF(W40=Hoja6!$B$16,Hoja6!$C$16,IF(W40=Hoja6!$B$17,Hoja6!$C$17,Hoja6!$C$18)))</f>
        <v>100</v>
      </c>
      <c r="Y40" s="27" t="str">
        <f t="shared" si="5"/>
        <v>Fuerte</v>
      </c>
      <c r="Z40" s="76" t="s">
        <v>17</v>
      </c>
      <c r="AA40" s="77">
        <f t="shared" si="1"/>
        <v>3</v>
      </c>
      <c r="AB40" s="76" t="s">
        <v>67</v>
      </c>
      <c r="AC40" s="77">
        <f t="shared" si="6"/>
        <v>3</v>
      </c>
      <c r="AD40" s="27" t="str">
        <f t="shared" si="48"/>
        <v>Alta</v>
      </c>
      <c r="AE40" s="28" t="str">
        <f t="shared" si="49"/>
        <v>Reducir el Riesgo, Evitar, Compartir o Transferir</v>
      </c>
      <c r="AF40" s="25"/>
      <c r="AG40" s="25"/>
      <c r="AH40" s="25"/>
      <c r="AI40" s="25"/>
      <c r="AJ40" s="25"/>
      <c r="AK40" s="25"/>
    </row>
    <row r="41" spans="1:37" x14ac:dyDescent="0.25">
      <c r="P41" s="52"/>
    </row>
    <row r="42" spans="1:37" x14ac:dyDescent="0.25">
      <c r="P42" s="52"/>
    </row>
    <row r="43" spans="1:37" x14ac:dyDescent="0.25">
      <c r="P43" s="52"/>
    </row>
    <row r="44" spans="1:37" x14ac:dyDescent="0.25">
      <c r="P44" s="52"/>
    </row>
    <row r="45" spans="1:37" x14ac:dyDescent="0.25">
      <c r="P45" s="52"/>
    </row>
    <row r="46" spans="1:37" x14ac:dyDescent="0.25">
      <c r="P46" s="52"/>
    </row>
    <row r="47" spans="1:37" x14ac:dyDescent="0.25">
      <c r="P47" s="52"/>
    </row>
    <row r="48" spans="1:37" x14ac:dyDescent="0.25">
      <c r="P48" s="52"/>
    </row>
    <row r="49" spans="16:16" x14ac:dyDescent="0.25">
      <c r="P49" s="52"/>
    </row>
    <row r="50" spans="16:16" x14ac:dyDescent="0.25">
      <c r="P50" s="52"/>
    </row>
    <row r="51" spans="16:16" x14ac:dyDescent="0.25">
      <c r="P51" s="52"/>
    </row>
    <row r="52" spans="16:16" x14ac:dyDescent="0.25">
      <c r="P52" s="52"/>
    </row>
    <row r="53" spans="16:16" x14ac:dyDescent="0.25">
      <c r="P53" s="52"/>
    </row>
    <row r="54" spans="16:16" x14ac:dyDescent="0.25">
      <c r="P54" s="52"/>
    </row>
    <row r="55" spans="16:16" x14ac:dyDescent="0.25">
      <c r="P55" s="52"/>
    </row>
  </sheetData>
  <mergeCells count="38">
    <mergeCell ref="AD26:AD27"/>
    <mergeCell ref="AE26:AE27"/>
    <mergeCell ref="O26:O27"/>
    <mergeCell ref="Z26:Z27"/>
    <mergeCell ref="AA26:AA27"/>
    <mergeCell ref="AB26:AB27"/>
    <mergeCell ref="AC26:AC27"/>
    <mergeCell ref="A26:A27"/>
    <mergeCell ref="K26:K27"/>
    <mergeCell ref="L26:L27"/>
    <mergeCell ref="M26:M27"/>
    <mergeCell ref="N26:N27"/>
    <mergeCell ref="B26:B27"/>
    <mergeCell ref="C26:C27"/>
    <mergeCell ref="D26:D27"/>
    <mergeCell ref="I26:I27"/>
    <mergeCell ref="J26:J27"/>
    <mergeCell ref="AG5:AG6"/>
    <mergeCell ref="AI5:AI6"/>
    <mergeCell ref="AJ5:AJ6"/>
    <mergeCell ref="AK5:AK6"/>
    <mergeCell ref="Z5:AD5"/>
    <mergeCell ref="AE5:AE6"/>
    <mergeCell ref="A5:A6"/>
    <mergeCell ref="B5:B6"/>
    <mergeCell ref="C5:C6"/>
    <mergeCell ref="D5:D6"/>
    <mergeCell ref="H5:H6"/>
    <mergeCell ref="A3:J4"/>
    <mergeCell ref="K3:AE3"/>
    <mergeCell ref="AF3:AK4"/>
    <mergeCell ref="K4:O4"/>
    <mergeCell ref="P4:AE4"/>
    <mergeCell ref="I5:I6"/>
    <mergeCell ref="J5:J6"/>
    <mergeCell ref="K5:O5"/>
    <mergeCell ref="P5:P6"/>
    <mergeCell ref="Q5:Y5"/>
  </mergeCells>
  <conditionalFormatting sqref="AD20 O25:O26 AD25 O20 O22:O23 AD7:AD10 O7:O10 O13 AD13 O15:O17 AD15:AD17 AD22 O32:O35 AD28:AD35 AD37:AD40">
    <cfRule type="containsText" dxfId="203" priority="219" stopIfTrue="1" operator="containsText" text="Extrema">
      <formula>NOT(ISERROR(SEARCH("Extrema",O7)))</formula>
    </cfRule>
    <cfRule type="containsText" dxfId="202" priority="220" stopIfTrue="1" operator="containsText" text="Alta">
      <formula>NOT(ISERROR(SEARCH("Alta",O7)))</formula>
    </cfRule>
    <cfRule type="containsText" dxfId="201" priority="221" stopIfTrue="1" operator="containsText" text="Moderada">
      <formula>NOT(ISERROR(SEARCH("Moderada",O7)))</formula>
    </cfRule>
    <cfRule type="containsText" dxfId="200" priority="222" stopIfTrue="1" operator="containsText" text="Baja">
      <formula>NOT(ISERROR(SEARCH("Baja",O7)))</formula>
    </cfRule>
  </conditionalFormatting>
  <conditionalFormatting sqref="AD20 Y20 O25:O26 AD25 O20 O22:O23 O7:O10 AD7:AD10 O13 AD13 Y7:Y10 Y12:Y13 O15:O17 Y15:Y17 AD15:AD17 AD22 Y22 O32:O35 AD28:AD35 Y25:Y40 AD37:AD40">
    <cfRule type="expression" dxfId="199" priority="223" stopIfTrue="1">
      <formula>IF(L7="",#REF!="","")</formula>
    </cfRule>
  </conditionalFormatting>
  <conditionalFormatting sqref="Y20 Y7:Y10 Y12:Y13 Y15:Y17 Y22 Y25:Y40">
    <cfRule type="containsText" dxfId="198" priority="192" operator="containsText" text="Moderado">
      <formula>NOT(ISERROR(SEARCH("Moderado",Y7)))</formula>
    </cfRule>
    <cfRule type="containsText" dxfId="197" priority="201" stopIfTrue="1" operator="containsText" text="Extrema">
      <formula>NOT(ISERROR(SEARCH("Extrema",Y7)))</formula>
    </cfRule>
    <cfRule type="containsText" dxfId="196" priority="202" stopIfTrue="1" operator="containsText" text="Alta">
      <formula>NOT(ISERROR(SEARCH("Alta",Y7)))</formula>
    </cfRule>
    <cfRule type="containsText" dxfId="195" priority="203" stopIfTrue="1" operator="containsText" text="Moderada">
      <formula>NOT(ISERROR(SEARCH("Moderada",Y7)))</formula>
    </cfRule>
    <cfRule type="containsText" dxfId="194" priority="204" stopIfTrue="1" operator="containsText" text="Baja">
      <formula>NOT(ISERROR(SEARCH("Baja",Y7)))</formula>
    </cfRule>
  </conditionalFormatting>
  <conditionalFormatting sqref="C13 B9:C10 B33 A15:C17 A23:C26 A7:A14 B20:C22 A18:A22 B32:C32 B34:C34 B35 A28:A40">
    <cfRule type="containsErrors" dxfId="193" priority="200">
      <formula>ISERROR(A7)</formula>
    </cfRule>
  </conditionalFormatting>
  <conditionalFormatting sqref="C7">
    <cfRule type="containsErrors" dxfId="192" priority="199">
      <formula>ISERROR(C7)</formula>
    </cfRule>
  </conditionalFormatting>
  <conditionalFormatting sqref="C8">
    <cfRule type="containsErrors" dxfId="191" priority="198">
      <formula>ISERROR(C8)</formula>
    </cfRule>
  </conditionalFormatting>
  <conditionalFormatting sqref="B7">
    <cfRule type="containsErrors" dxfId="190" priority="197">
      <formula>ISERROR(B7)</formula>
    </cfRule>
  </conditionalFormatting>
  <conditionalFormatting sqref="B8">
    <cfRule type="containsErrors" dxfId="189" priority="196">
      <formula>ISERROR(B8)</formula>
    </cfRule>
  </conditionalFormatting>
  <conditionalFormatting sqref="B13">
    <cfRule type="containsErrors" dxfId="188" priority="194">
      <formula>ISERROR(B13)</formula>
    </cfRule>
  </conditionalFormatting>
  <conditionalFormatting sqref="Y20 Y7:Y10 Y12:Y13 Y15:Y17 Y22 Y25:Y40">
    <cfRule type="containsText" dxfId="187" priority="193" operator="containsText" text="Debil">
      <formula>NOT(ISERROR(SEARCH("Debil",Y7)))</formula>
    </cfRule>
  </conditionalFormatting>
  <conditionalFormatting sqref="Y20 Y7:Y10 Y12:Y13 Y15:Y17 Y22 Y25:Y40">
    <cfRule type="containsText" dxfId="186" priority="191" operator="containsText" text="Fuerte">
      <formula>NOT(ISERROR(SEARCH("Fuerte",Y7)))</formula>
    </cfRule>
  </conditionalFormatting>
  <conditionalFormatting sqref="AD26">
    <cfRule type="containsText" dxfId="185" priority="186" stopIfTrue="1" operator="containsText" text="Extrema">
      <formula>NOT(ISERROR(SEARCH("Extrema",AD26)))</formula>
    </cfRule>
    <cfRule type="containsText" dxfId="184" priority="187" stopIfTrue="1" operator="containsText" text="Alta">
      <formula>NOT(ISERROR(SEARCH("Alta",AD26)))</formula>
    </cfRule>
    <cfRule type="containsText" dxfId="183" priority="188" stopIfTrue="1" operator="containsText" text="Moderada">
      <formula>NOT(ISERROR(SEARCH("Moderada",AD26)))</formula>
    </cfRule>
    <cfRule type="containsText" dxfId="182" priority="189" stopIfTrue="1" operator="containsText" text="Baja">
      <formula>NOT(ISERROR(SEARCH("Baja",AD26)))</formula>
    </cfRule>
  </conditionalFormatting>
  <conditionalFormatting sqref="AD26">
    <cfRule type="expression" dxfId="181" priority="190" stopIfTrue="1">
      <formula>IF(AA26="",#REF!="","")</formula>
    </cfRule>
  </conditionalFormatting>
  <conditionalFormatting sqref="B39:C39">
    <cfRule type="containsErrors" dxfId="180" priority="182">
      <formula>ISERROR(B39)</formula>
    </cfRule>
  </conditionalFormatting>
  <conditionalFormatting sqref="B40:C40">
    <cfRule type="containsErrors" dxfId="179" priority="181">
      <formula>ISERROR(B40)</formula>
    </cfRule>
  </conditionalFormatting>
  <conditionalFormatting sqref="O39:O40">
    <cfRule type="containsText" dxfId="178" priority="176" stopIfTrue="1" operator="containsText" text="Extrema">
      <formula>NOT(ISERROR(SEARCH("Extrema",O39)))</formula>
    </cfRule>
    <cfRule type="containsText" dxfId="177" priority="177" stopIfTrue="1" operator="containsText" text="Alta">
      <formula>NOT(ISERROR(SEARCH("Alta",O39)))</formula>
    </cfRule>
    <cfRule type="containsText" dxfId="176" priority="178" stopIfTrue="1" operator="containsText" text="Moderada">
      <formula>NOT(ISERROR(SEARCH("Moderada",O39)))</formula>
    </cfRule>
    <cfRule type="containsText" dxfId="175" priority="179" stopIfTrue="1" operator="containsText" text="Baja">
      <formula>NOT(ISERROR(SEARCH("Baja",O39)))</formula>
    </cfRule>
  </conditionalFormatting>
  <conditionalFormatting sqref="O39:O40">
    <cfRule type="expression" dxfId="174" priority="180" stopIfTrue="1">
      <formula>IF(L39="",#REF!="","")</formula>
    </cfRule>
  </conditionalFormatting>
  <conditionalFormatting sqref="B38:C38">
    <cfRule type="containsErrors" dxfId="173" priority="169">
      <formula>ISERROR(B38)</formula>
    </cfRule>
  </conditionalFormatting>
  <conditionalFormatting sqref="O38">
    <cfRule type="containsText" dxfId="172" priority="164" stopIfTrue="1" operator="containsText" text="Extrema">
      <formula>NOT(ISERROR(SEARCH("Extrema",O38)))</formula>
    </cfRule>
    <cfRule type="containsText" dxfId="171" priority="165" stopIfTrue="1" operator="containsText" text="Alta">
      <formula>NOT(ISERROR(SEARCH("Alta",O38)))</formula>
    </cfRule>
    <cfRule type="containsText" dxfId="170" priority="166" stopIfTrue="1" operator="containsText" text="Moderada">
      <formula>NOT(ISERROR(SEARCH("Moderada",O38)))</formula>
    </cfRule>
    <cfRule type="containsText" dxfId="169" priority="167" stopIfTrue="1" operator="containsText" text="Baja">
      <formula>NOT(ISERROR(SEARCH("Baja",O38)))</formula>
    </cfRule>
  </conditionalFormatting>
  <conditionalFormatting sqref="O38">
    <cfRule type="expression" dxfId="168" priority="168" stopIfTrue="1">
      <formula>IF(L38="",#REF!="","")</formula>
    </cfRule>
  </conditionalFormatting>
  <conditionalFormatting sqref="O37">
    <cfRule type="containsText" dxfId="167" priority="159" stopIfTrue="1" operator="containsText" text="Extrema">
      <formula>NOT(ISERROR(SEARCH("Extrema",O37)))</formula>
    </cfRule>
    <cfRule type="containsText" dxfId="166" priority="160" stopIfTrue="1" operator="containsText" text="Alta">
      <formula>NOT(ISERROR(SEARCH("Alta",O37)))</formula>
    </cfRule>
    <cfRule type="containsText" dxfId="165" priority="161" stopIfTrue="1" operator="containsText" text="Moderada">
      <formula>NOT(ISERROR(SEARCH("Moderada",O37)))</formula>
    </cfRule>
    <cfRule type="containsText" dxfId="164" priority="162" stopIfTrue="1" operator="containsText" text="Baja">
      <formula>NOT(ISERROR(SEARCH("Baja",O37)))</formula>
    </cfRule>
  </conditionalFormatting>
  <conditionalFormatting sqref="O37">
    <cfRule type="expression" dxfId="163" priority="163" stopIfTrue="1">
      <formula>IF(L37="",#REF!="","")</formula>
    </cfRule>
  </conditionalFormatting>
  <conditionalFormatting sqref="B37:C37">
    <cfRule type="containsErrors" dxfId="162" priority="158">
      <formula>ISERROR(B37)</formula>
    </cfRule>
  </conditionalFormatting>
  <conditionalFormatting sqref="O36">
    <cfRule type="containsText" dxfId="161" priority="153" stopIfTrue="1" operator="containsText" text="Extrema">
      <formula>NOT(ISERROR(SEARCH("Extrema",O36)))</formula>
    </cfRule>
    <cfRule type="containsText" dxfId="160" priority="154" stopIfTrue="1" operator="containsText" text="Alta">
      <formula>NOT(ISERROR(SEARCH("Alta",O36)))</formula>
    </cfRule>
    <cfRule type="containsText" dxfId="159" priority="155" stopIfTrue="1" operator="containsText" text="Moderada">
      <formula>NOT(ISERROR(SEARCH("Moderada",O36)))</formula>
    </cfRule>
    <cfRule type="containsText" dxfId="158" priority="156" stopIfTrue="1" operator="containsText" text="Baja">
      <formula>NOT(ISERROR(SEARCH("Baja",O36)))</formula>
    </cfRule>
  </conditionalFormatting>
  <conditionalFormatting sqref="O36">
    <cfRule type="expression" dxfId="157" priority="157" stopIfTrue="1">
      <formula>IF(L36="",#REF!="","")</formula>
    </cfRule>
  </conditionalFormatting>
  <conditionalFormatting sqref="B36:C36">
    <cfRule type="containsErrors" dxfId="156" priority="152">
      <formula>ISERROR(B36)</formula>
    </cfRule>
  </conditionalFormatting>
  <conditionalFormatting sqref="O28:O29">
    <cfRule type="containsText" dxfId="155" priority="147" stopIfTrue="1" operator="containsText" text="Extrema">
      <formula>NOT(ISERROR(SEARCH("Extrema",O28)))</formula>
    </cfRule>
    <cfRule type="containsText" dxfId="154" priority="148" stopIfTrue="1" operator="containsText" text="Alta">
      <formula>NOT(ISERROR(SEARCH("Alta",O28)))</formula>
    </cfRule>
    <cfRule type="containsText" dxfId="153" priority="149" stopIfTrue="1" operator="containsText" text="Moderada">
      <formula>NOT(ISERROR(SEARCH("Moderada",O28)))</formula>
    </cfRule>
    <cfRule type="containsText" dxfId="152" priority="150" stopIfTrue="1" operator="containsText" text="Baja">
      <formula>NOT(ISERROR(SEARCH("Baja",O28)))</formula>
    </cfRule>
  </conditionalFormatting>
  <conditionalFormatting sqref="O28:O29">
    <cfRule type="expression" dxfId="151" priority="151" stopIfTrue="1">
      <formula>IF(L28="",#REF!="","")</formula>
    </cfRule>
  </conditionalFormatting>
  <conditionalFormatting sqref="B28:C28">
    <cfRule type="containsErrors" dxfId="150" priority="146">
      <formula>ISERROR(B28)</formula>
    </cfRule>
  </conditionalFormatting>
  <conditionalFormatting sqref="B12:C12">
    <cfRule type="containsErrors" dxfId="149" priority="145">
      <formula>ISERROR(B12)</formula>
    </cfRule>
  </conditionalFormatting>
  <conditionalFormatting sqref="O12">
    <cfRule type="containsText" dxfId="148" priority="140" stopIfTrue="1" operator="containsText" text="Extrema">
      <formula>NOT(ISERROR(SEARCH("Extrema",O12)))</formula>
    </cfRule>
    <cfRule type="containsText" dxfId="147" priority="141" stopIfTrue="1" operator="containsText" text="Alta">
      <formula>NOT(ISERROR(SEARCH("Alta",O12)))</formula>
    </cfRule>
    <cfRule type="containsText" dxfId="146" priority="142" stopIfTrue="1" operator="containsText" text="Moderada">
      <formula>NOT(ISERROR(SEARCH("Moderada",O12)))</formula>
    </cfRule>
    <cfRule type="containsText" dxfId="145" priority="143" stopIfTrue="1" operator="containsText" text="Baja">
      <formula>NOT(ISERROR(SEARCH("Baja",O12)))</formula>
    </cfRule>
  </conditionalFormatting>
  <conditionalFormatting sqref="O12">
    <cfRule type="expression" dxfId="144" priority="144" stopIfTrue="1">
      <formula>IF(L12="",#REF!="","")</formula>
    </cfRule>
  </conditionalFormatting>
  <conditionalFormatting sqref="B29:C31">
    <cfRule type="containsErrors" dxfId="143" priority="139">
      <formula>ISERROR(B29)</formula>
    </cfRule>
  </conditionalFormatting>
  <conditionalFormatting sqref="O30">
    <cfRule type="containsText" dxfId="142" priority="134" stopIfTrue="1" operator="containsText" text="Extrema">
      <formula>NOT(ISERROR(SEARCH("Extrema",O30)))</formula>
    </cfRule>
    <cfRule type="containsText" dxfId="141" priority="135" stopIfTrue="1" operator="containsText" text="Alta">
      <formula>NOT(ISERROR(SEARCH("Alta",O30)))</formula>
    </cfRule>
    <cfRule type="containsText" dxfId="140" priority="136" stopIfTrue="1" operator="containsText" text="Moderada">
      <formula>NOT(ISERROR(SEARCH("Moderada",O30)))</formula>
    </cfRule>
    <cfRule type="containsText" dxfId="139" priority="137" stopIfTrue="1" operator="containsText" text="Baja">
      <formula>NOT(ISERROR(SEARCH("Baja",O30)))</formula>
    </cfRule>
  </conditionalFormatting>
  <conditionalFormatting sqref="O30">
    <cfRule type="expression" dxfId="138" priority="138" stopIfTrue="1">
      <formula>IF(L30="",#REF!="","")</formula>
    </cfRule>
  </conditionalFormatting>
  <conditionalFormatting sqref="B14:C14">
    <cfRule type="containsErrors" dxfId="137" priority="133">
      <formula>ISERROR(B14)</formula>
    </cfRule>
  </conditionalFormatting>
  <conditionalFormatting sqref="AD14 O14">
    <cfRule type="containsText" dxfId="136" priority="128" stopIfTrue="1" operator="containsText" text="Extrema">
      <formula>NOT(ISERROR(SEARCH("Extrema",O14)))</formula>
    </cfRule>
    <cfRule type="containsText" dxfId="135" priority="129" stopIfTrue="1" operator="containsText" text="Alta">
      <formula>NOT(ISERROR(SEARCH("Alta",O14)))</formula>
    </cfRule>
    <cfRule type="containsText" dxfId="134" priority="130" stopIfTrue="1" operator="containsText" text="Moderada">
      <formula>NOT(ISERROR(SEARCH("Moderada",O14)))</formula>
    </cfRule>
    <cfRule type="containsText" dxfId="133" priority="131" stopIfTrue="1" operator="containsText" text="Baja">
      <formula>NOT(ISERROR(SEARCH("Baja",O14)))</formula>
    </cfRule>
  </conditionalFormatting>
  <conditionalFormatting sqref="O14 AD14 Y14">
    <cfRule type="expression" dxfId="132" priority="132" stopIfTrue="1">
      <formula>IF(L14="",#REF!="","")</formula>
    </cfRule>
  </conditionalFormatting>
  <conditionalFormatting sqref="Y14">
    <cfRule type="containsText" dxfId="131" priority="122" operator="containsText" text="Moderado">
      <formula>NOT(ISERROR(SEARCH("Moderado",Y14)))</formula>
    </cfRule>
    <cfRule type="containsText" dxfId="130" priority="124" stopIfTrue="1" operator="containsText" text="Extrema">
      <formula>NOT(ISERROR(SEARCH("Extrema",Y14)))</formula>
    </cfRule>
    <cfRule type="containsText" dxfId="129" priority="125" stopIfTrue="1" operator="containsText" text="Alta">
      <formula>NOT(ISERROR(SEARCH("Alta",Y14)))</formula>
    </cfRule>
    <cfRule type="containsText" dxfId="128" priority="126" stopIfTrue="1" operator="containsText" text="Moderada">
      <formula>NOT(ISERROR(SEARCH("Moderada",Y14)))</formula>
    </cfRule>
    <cfRule type="containsText" dxfId="127" priority="127" stopIfTrue="1" operator="containsText" text="Baja">
      <formula>NOT(ISERROR(SEARCH("Baja",Y14)))</formula>
    </cfRule>
  </conditionalFormatting>
  <conditionalFormatting sqref="Y14">
    <cfRule type="containsText" dxfId="126" priority="123" operator="containsText" text="Debil">
      <formula>NOT(ISERROR(SEARCH("Debil",Y14)))</formula>
    </cfRule>
  </conditionalFormatting>
  <conditionalFormatting sqref="Y14">
    <cfRule type="containsText" dxfId="125" priority="121" operator="containsText" text="Fuerte">
      <formula>NOT(ISERROR(SEARCH("Fuerte",Y14)))</formula>
    </cfRule>
  </conditionalFormatting>
  <conditionalFormatting sqref="AD19">
    <cfRule type="containsText" dxfId="124" priority="116" stopIfTrue="1" operator="containsText" text="Extrema">
      <formula>NOT(ISERROR(SEARCH("Extrema",AD19)))</formula>
    </cfRule>
    <cfRule type="containsText" dxfId="123" priority="117" stopIfTrue="1" operator="containsText" text="Alta">
      <formula>NOT(ISERROR(SEARCH("Alta",AD19)))</formula>
    </cfRule>
    <cfRule type="containsText" dxfId="122" priority="118" stopIfTrue="1" operator="containsText" text="Moderada">
      <formula>NOT(ISERROR(SEARCH("Moderada",AD19)))</formula>
    </cfRule>
    <cfRule type="containsText" dxfId="121" priority="119" stopIfTrue="1" operator="containsText" text="Baja">
      <formula>NOT(ISERROR(SEARCH("Baja",AD19)))</formula>
    </cfRule>
  </conditionalFormatting>
  <conditionalFormatting sqref="Y19 AD19">
    <cfRule type="expression" dxfId="120" priority="120" stopIfTrue="1">
      <formula>IF(V19="",#REF!="","")</formula>
    </cfRule>
  </conditionalFormatting>
  <conditionalFormatting sqref="Y19">
    <cfRule type="containsText" dxfId="119" priority="110" operator="containsText" text="Moderado">
      <formula>NOT(ISERROR(SEARCH("Moderado",Y19)))</formula>
    </cfRule>
    <cfRule type="containsText" dxfId="118" priority="112" stopIfTrue="1" operator="containsText" text="Extrema">
      <formula>NOT(ISERROR(SEARCH("Extrema",Y19)))</formula>
    </cfRule>
    <cfRule type="containsText" dxfId="117" priority="113" stopIfTrue="1" operator="containsText" text="Alta">
      <formula>NOT(ISERROR(SEARCH("Alta",Y19)))</formula>
    </cfRule>
    <cfRule type="containsText" dxfId="116" priority="114" stopIfTrue="1" operator="containsText" text="Moderada">
      <formula>NOT(ISERROR(SEARCH("Moderada",Y19)))</formula>
    </cfRule>
    <cfRule type="containsText" dxfId="115" priority="115" stopIfTrue="1" operator="containsText" text="Baja">
      <formula>NOT(ISERROR(SEARCH("Baja",Y19)))</formula>
    </cfRule>
  </conditionalFormatting>
  <conditionalFormatting sqref="Y19">
    <cfRule type="containsText" dxfId="114" priority="111" operator="containsText" text="Debil">
      <formula>NOT(ISERROR(SEARCH("Debil",Y19)))</formula>
    </cfRule>
  </conditionalFormatting>
  <conditionalFormatting sqref="Y19">
    <cfRule type="containsText" dxfId="113" priority="109" operator="containsText" text="Fuerte">
      <formula>NOT(ISERROR(SEARCH("Fuerte",Y19)))</formula>
    </cfRule>
  </conditionalFormatting>
  <conditionalFormatting sqref="O19">
    <cfRule type="containsText" dxfId="112" priority="104" stopIfTrue="1" operator="containsText" text="Extrema">
      <formula>NOT(ISERROR(SEARCH("Extrema",O19)))</formula>
    </cfRule>
    <cfRule type="containsText" dxfId="111" priority="105" stopIfTrue="1" operator="containsText" text="Alta">
      <formula>NOT(ISERROR(SEARCH("Alta",O19)))</formula>
    </cfRule>
    <cfRule type="containsText" dxfId="110" priority="106" stopIfTrue="1" operator="containsText" text="Moderada">
      <formula>NOT(ISERROR(SEARCH("Moderada",O19)))</formula>
    </cfRule>
    <cfRule type="containsText" dxfId="109" priority="107" stopIfTrue="1" operator="containsText" text="Baja">
      <formula>NOT(ISERROR(SEARCH("Baja",O19)))</formula>
    </cfRule>
  </conditionalFormatting>
  <conditionalFormatting sqref="O19">
    <cfRule type="expression" dxfId="108" priority="108" stopIfTrue="1">
      <formula>IF(L19="",#REF!="","")</formula>
    </cfRule>
  </conditionalFormatting>
  <conditionalFormatting sqref="B19:C19">
    <cfRule type="containsErrors" dxfId="107" priority="103">
      <formula>ISERROR(B19)</formula>
    </cfRule>
  </conditionalFormatting>
  <conditionalFormatting sqref="AD24 O24">
    <cfRule type="containsText" dxfId="106" priority="98" stopIfTrue="1" operator="containsText" text="Extrema">
      <formula>NOT(ISERROR(SEARCH("Extrema",O24)))</formula>
    </cfRule>
    <cfRule type="containsText" dxfId="105" priority="99" stopIfTrue="1" operator="containsText" text="Alta">
      <formula>NOT(ISERROR(SEARCH("Alta",O24)))</formula>
    </cfRule>
    <cfRule type="containsText" dxfId="104" priority="100" stopIfTrue="1" operator="containsText" text="Moderada">
      <formula>NOT(ISERROR(SEARCH("Moderada",O24)))</formula>
    </cfRule>
    <cfRule type="containsText" dxfId="103" priority="101" stopIfTrue="1" operator="containsText" text="Baja">
      <formula>NOT(ISERROR(SEARCH("Baja",O24)))</formula>
    </cfRule>
  </conditionalFormatting>
  <conditionalFormatting sqref="AD24 O24 Y24">
    <cfRule type="expression" dxfId="102" priority="102" stopIfTrue="1">
      <formula>IF(L24="",#REF!="","")</formula>
    </cfRule>
  </conditionalFormatting>
  <conditionalFormatting sqref="Y24">
    <cfRule type="containsText" dxfId="101" priority="92" operator="containsText" text="Moderado">
      <formula>NOT(ISERROR(SEARCH("Moderado",Y24)))</formula>
    </cfRule>
    <cfRule type="containsText" dxfId="100" priority="94" stopIfTrue="1" operator="containsText" text="Extrema">
      <formula>NOT(ISERROR(SEARCH("Extrema",Y24)))</formula>
    </cfRule>
    <cfRule type="containsText" dxfId="99" priority="95" stopIfTrue="1" operator="containsText" text="Alta">
      <formula>NOT(ISERROR(SEARCH("Alta",Y24)))</formula>
    </cfRule>
    <cfRule type="containsText" dxfId="98" priority="96" stopIfTrue="1" operator="containsText" text="Moderada">
      <formula>NOT(ISERROR(SEARCH("Moderada",Y24)))</formula>
    </cfRule>
    <cfRule type="containsText" dxfId="97" priority="97" stopIfTrue="1" operator="containsText" text="Baja">
      <formula>NOT(ISERROR(SEARCH("Baja",Y24)))</formula>
    </cfRule>
  </conditionalFormatting>
  <conditionalFormatting sqref="Y24">
    <cfRule type="containsText" dxfId="96" priority="93" operator="containsText" text="Debil">
      <formula>NOT(ISERROR(SEARCH("Debil",Y24)))</formula>
    </cfRule>
  </conditionalFormatting>
  <conditionalFormatting sqref="Y24">
    <cfRule type="containsText" dxfId="95" priority="91" operator="containsText" text="Fuerte">
      <formula>NOT(ISERROR(SEARCH("Fuerte",Y24)))</formula>
    </cfRule>
  </conditionalFormatting>
  <conditionalFormatting sqref="O31">
    <cfRule type="containsText" dxfId="94" priority="86" stopIfTrue="1" operator="containsText" text="Extrema">
      <formula>NOT(ISERROR(SEARCH("Extrema",O31)))</formula>
    </cfRule>
    <cfRule type="containsText" dxfId="93" priority="87" stopIfTrue="1" operator="containsText" text="Alta">
      <formula>NOT(ISERROR(SEARCH("Alta",O31)))</formula>
    </cfRule>
    <cfRule type="containsText" dxfId="92" priority="88" stopIfTrue="1" operator="containsText" text="Moderada">
      <formula>NOT(ISERROR(SEARCH("Moderada",O31)))</formula>
    </cfRule>
    <cfRule type="containsText" dxfId="91" priority="89" stopIfTrue="1" operator="containsText" text="Baja">
      <formula>NOT(ISERROR(SEARCH("Baja",O31)))</formula>
    </cfRule>
  </conditionalFormatting>
  <conditionalFormatting sqref="O31">
    <cfRule type="expression" dxfId="90" priority="90" stopIfTrue="1">
      <formula>IF(L31="",#REF!="","")</formula>
    </cfRule>
  </conditionalFormatting>
  <conditionalFormatting sqref="O18">
    <cfRule type="containsText" dxfId="89" priority="81" stopIfTrue="1" operator="containsText" text="Extrema">
      <formula>NOT(ISERROR(SEARCH("Extrema",O18)))</formula>
    </cfRule>
    <cfRule type="containsText" dxfId="88" priority="82" stopIfTrue="1" operator="containsText" text="Alta">
      <formula>NOT(ISERROR(SEARCH("Alta",O18)))</formula>
    </cfRule>
    <cfRule type="containsText" dxfId="87" priority="83" stopIfTrue="1" operator="containsText" text="Moderada">
      <formula>NOT(ISERROR(SEARCH("Moderada",O18)))</formula>
    </cfRule>
    <cfRule type="containsText" dxfId="86" priority="84" stopIfTrue="1" operator="containsText" text="Baja">
      <formula>NOT(ISERROR(SEARCH("Baja",O18)))</formula>
    </cfRule>
  </conditionalFormatting>
  <conditionalFormatting sqref="Y18 O18">
    <cfRule type="expression" dxfId="85" priority="85" stopIfTrue="1">
      <formula>IF(L18="",#REF!="","")</formula>
    </cfRule>
  </conditionalFormatting>
  <conditionalFormatting sqref="Y18">
    <cfRule type="containsText" dxfId="84" priority="74" operator="containsText" text="Moderado">
      <formula>NOT(ISERROR(SEARCH("Moderado",Y18)))</formula>
    </cfRule>
    <cfRule type="containsText" dxfId="83" priority="77" stopIfTrue="1" operator="containsText" text="Extrema">
      <formula>NOT(ISERROR(SEARCH("Extrema",Y18)))</formula>
    </cfRule>
    <cfRule type="containsText" dxfId="82" priority="78" stopIfTrue="1" operator="containsText" text="Alta">
      <formula>NOT(ISERROR(SEARCH("Alta",Y18)))</formula>
    </cfRule>
    <cfRule type="containsText" dxfId="81" priority="79" stopIfTrue="1" operator="containsText" text="Moderada">
      <formula>NOT(ISERROR(SEARCH("Moderada",Y18)))</formula>
    </cfRule>
    <cfRule type="containsText" dxfId="80" priority="80" stopIfTrue="1" operator="containsText" text="Baja">
      <formula>NOT(ISERROR(SEARCH("Baja",Y18)))</formula>
    </cfRule>
  </conditionalFormatting>
  <conditionalFormatting sqref="B18:C18">
    <cfRule type="containsErrors" dxfId="79" priority="76">
      <formula>ISERROR(B18)</formula>
    </cfRule>
  </conditionalFormatting>
  <conditionalFormatting sqref="Y18">
    <cfRule type="containsText" dxfId="78" priority="75" operator="containsText" text="Debil">
      <formula>NOT(ISERROR(SEARCH("Debil",Y18)))</formula>
    </cfRule>
  </conditionalFormatting>
  <conditionalFormatting sqref="Y18">
    <cfRule type="containsText" dxfId="77" priority="73" operator="containsText" text="Fuerte">
      <formula>NOT(ISERROR(SEARCH("Fuerte",Y18)))</formula>
    </cfRule>
  </conditionalFormatting>
  <conditionalFormatting sqref="AD18">
    <cfRule type="expression" dxfId="76" priority="72" stopIfTrue="1">
      <formula>IF(AA18="",#REF!="","")</formula>
    </cfRule>
  </conditionalFormatting>
  <conditionalFormatting sqref="AD18">
    <cfRule type="containsText" dxfId="75" priority="68" stopIfTrue="1" operator="containsText" text="Extrema">
      <formula>NOT(ISERROR(SEARCH("Extrema",AD18)))</formula>
    </cfRule>
    <cfRule type="containsText" dxfId="74" priority="69" stopIfTrue="1" operator="containsText" text="Alta">
      <formula>NOT(ISERROR(SEARCH("Alta",AD18)))</formula>
    </cfRule>
    <cfRule type="containsText" dxfId="73" priority="70" stopIfTrue="1" operator="containsText" text="Moderada">
      <formula>NOT(ISERROR(SEARCH("Moderada",AD18)))</formula>
    </cfRule>
    <cfRule type="containsText" dxfId="72" priority="71" stopIfTrue="1" operator="containsText" text="Baja">
      <formula>NOT(ISERROR(SEARCH("Baja",AD18)))</formula>
    </cfRule>
  </conditionalFormatting>
  <conditionalFormatting sqref="AD18">
    <cfRule type="containsText" dxfId="71" priority="64" stopIfTrue="1" operator="containsText" text="Extrema">
      <formula>NOT(ISERROR(SEARCH("Extrema",AD18)))</formula>
    </cfRule>
    <cfRule type="containsText" dxfId="70" priority="65" stopIfTrue="1" operator="containsText" text="Alta">
      <formula>NOT(ISERROR(SEARCH("Alta",AD18)))</formula>
    </cfRule>
    <cfRule type="containsText" dxfId="69" priority="66" stopIfTrue="1" operator="containsText" text="Moderada">
      <formula>NOT(ISERROR(SEARCH("Moderada",AD18)))</formula>
    </cfRule>
    <cfRule type="containsText" dxfId="68" priority="67" stopIfTrue="1" operator="containsText" text="Baja">
      <formula>NOT(ISERROR(SEARCH("Baja",AD18)))</formula>
    </cfRule>
  </conditionalFormatting>
  <conditionalFormatting sqref="O21">
    <cfRule type="containsText" dxfId="67" priority="59" stopIfTrue="1" operator="containsText" text="Extrema">
      <formula>NOT(ISERROR(SEARCH("Extrema",O21)))</formula>
    </cfRule>
    <cfRule type="containsText" dxfId="66" priority="60" stopIfTrue="1" operator="containsText" text="Alta">
      <formula>NOT(ISERROR(SEARCH("Alta",O21)))</formula>
    </cfRule>
    <cfRule type="containsText" dxfId="65" priority="61" stopIfTrue="1" operator="containsText" text="Moderada">
      <formula>NOT(ISERROR(SEARCH("Moderada",O21)))</formula>
    </cfRule>
    <cfRule type="containsText" dxfId="64" priority="62" stopIfTrue="1" operator="containsText" text="Baja">
      <formula>NOT(ISERROR(SEARCH("Baja",O21)))</formula>
    </cfRule>
  </conditionalFormatting>
  <conditionalFormatting sqref="O21">
    <cfRule type="expression" dxfId="63" priority="63" stopIfTrue="1">
      <formula>IF(L21="",#REF!="","")</formula>
    </cfRule>
  </conditionalFormatting>
  <conditionalFormatting sqref="AD12">
    <cfRule type="containsText" dxfId="62" priority="54" stopIfTrue="1" operator="containsText" text="Extrema">
      <formula>NOT(ISERROR(SEARCH("Extrema",AD12)))</formula>
    </cfRule>
    <cfRule type="containsText" dxfId="61" priority="55" stopIfTrue="1" operator="containsText" text="Alta">
      <formula>NOT(ISERROR(SEARCH("Alta",AD12)))</formula>
    </cfRule>
    <cfRule type="containsText" dxfId="60" priority="56" stopIfTrue="1" operator="containsText" text="Moderada">
      <formula>NOT(ISERROR(SEARCH("Moderada",AD12)))</formula>
    </cfRule>
    <cfRule type="containsText" dxfId="59" priority="57" stopIfTrue="1" operator="containsText" text="Baja">
      <formula>NOT(ISERROR(SEARCH("Baja",AD12)))</formula>
    </cfRule>
  </conditionalFormatting>
  <conditionalFormatting sqref="AD12">
    <cfRule type="expression" dxfId="58" priority="58" stopIfTrue="1">
      <formula>IF(AA12="",#REF!="","")</formula>
    </cfRule>
  </conditionalFormatting>
  <conditionalFormatting sqref="Y11 AD11">
    <cfRule type="expression" dxfId="57" priority="53" stopIfTrue="1">
      <formula>IF(V11="",#REF!="","")</formula>
    </cfRule>
  </conditionalFormatting>
  <conditionalFormatting sqref="AD11">
    <cfRule type="containsText" dxfId="56" priority="49" stopIfTrue="1" operator="containsText" text="Extrema">
      <formula>NOT(ISERROR(SEARCH("Extrema",AD11)))</formula>
    </cfRule>
    <cfRule type="containsText" dxfId="55" priority="50" stopIfTrue="1" operator="containsText" text="Alta">
      <formula>NOT(ISERROR(SEARCH("Alta",AD11)))</formula>
    </cfRule>
    <cfRule type="containsText" dxfId="54" priority="51" stopIfTrue="1" operator="containsText" text="Moderada">
      <formula>NOT(ISERROR(SEARCH("Moderada",AD11)))</formula>
    </cfRule>
    <cfRule type="containsText" dxfId="53" priority="52" stopIfTrue="1" operator="containsText" text="Baja">
      <formula>NOT(ISERROR(SEARCH("Baja",AD11)))</formula>
    </cfRule>
  </conditionalFormatting>
  <conditionalFormatting sqref="AD11">
    <cfRule type="containsText" dxfId="52" priority="45" stopIfTrue="1" operator="containsText" text="Extrema">
      <formula>NOT(ISERROR(SEARCH("Extrema",AD11)))</formula>
    </cfRule>
    <cfRule type="containsText" dxfId="51" priority="46" stopIfTrue="1" operator="containsText" text="Alta">
      <formula>NOT(ISERROR(SEARCH("Alta",AD11)))</formula>
    </cfRule>
    <cfRule type="containsText" dxfId="50" priority="47" stopIfTrue="1" operator="containsText" text="Moderada">
      <formula>NOT(ISERROR(SEARCH("Moderada",AD11)))</formula>
    </cfRule>
    <cfRule type="containsText" dxfId="49" priority="48" stopIfTrue="1" operator="containsText" text="Baja">
      <formula>NOT(ISERROR(SEARCH("Baja",AD11)))</formula>
    </cfRule>
  </conditionalFormatting>
  <conditionalFormatting sqref="Y11">
    <cfRule type="containsText" dxfId="48" priority="39" operator="containsText" text="Moderado">
      <formula>NOT(ISERROR(SEARCH("Moderado",Y11)))</formula>
    </cfRule>
    <cfRule type="containsText" dxfId="47" priority="41" stopIfTrue="1" operator="containsText" text="Extrema">
      <formula>NOT(ISERROR(SEARCH("Extrema",Y11)))</formula>
    </cfRule>
    <cfRule type="containsText" dxfId="46" priority="42" stopIfTrue="1" operator="containsText" text="Alta">
      <formula>NOT(ISERROR(SEARCH("Alta",Y11)))</formula>
    </cfRule>
    <cfRule type="containsText" dxfId="45" priority="43" stopIfTrue="1" operator="containsText" text="Moderada">
      <formula>NOT(ISERROR(SEARCH("Moderada",Y11)))</formula>
    </cfRule>
    <cfRule type="containsText" dxfId="44" priority="44" stopIfTrue="1" operator="containsText" text="Baja">
      <formula>NOT(ISERROR(SEARCH("Baja",Y11)))</formula>
    </cfRule>
  </conditionalFormatting>
  <conditionalFormatting sqref="Y11">
    <cfRule type="containsText" dxfId="43" priority="40" operator="containsText" text="Debil">
      <formula>NOT(ISERROR(SEARCH("Debil",Y11)))</formula>
    </cfRule>
  </conditionalFormatting>
  <conditionalFormatting sqref="Y11">
    <cfRule type="containsText" dxfId="42" priority="38" operator="containsText" text="Fuerte">
      <formula>NOT(ISERROR(SEARCH("Fuerte",Y11)))</formula>
    </cfRule>
  </conditionalFormatting>
  <conditionalFormatting sqref="O11">
    <cfRule type="containsText" dxfId="41" priority="33" stopIfTrue="1" operator="containsText" text="Extrema">
      <formula>NOT(ISERROR(SEARCH("Extrema",O11)))</formula>
    </cfRule>
    <cfRule type="containsText" dxfId="40" priority="34" stopIfTrue="1" operator="containsText" text="Alta">
      <formula>NOT(ISERROR(SEARCH("Alta",O11)))</formula>
    </cfRule>
    <cfRule type="containsText" dxfId="39" priority="35" stopIfTrue="1" operator="containsText" text="Moderada">
      <formula>NOT(ISERROR(SEARCH("Moderada",O11)))</formula>
    </cfRule>
    <cfRule type="containsText" dxfId="38" priority="36" stopIfTrue="1" operator="containsText" text="Baja">
      <formula>NOT(ISERROR(SEARCH("Baja",O11)))</formula>
    </cfRule>
  </conditionalFormatting>
  <conditionalFormatting sqref="O11">
    <cfRule type="expression" dxfId="37" priority="37" stopIfTrue="1">
      <formula>IF(L11="",#REF!="","")</formula>
    </cfRule>
  </conditionalFormatting>
  <conditionalFormatting sqref="B11:C11">
    <cfRule type="containsErrors" dxfId="36" priority="32">
      <formula>ISERROR(B11)</formula>
    </cfRule>
  </conditionalFormatting>
  <conditionalFormatting sqref="AD21">
    <cfRule type="containsText" dxfId="35" priority="27" stopIfTrue="1" operator="containsText" text="Extrema">
      <formula>NOT(ISERROR(SEARCH("Extrema",AD21)))</formula>
    </cfRule>
    <cfRule type="containsText" dxfId="34" priority="28" stopIfTrue="1" operator="containsText" text="Alta">
      <formula>NOT(ISERROR(SEARCH("Alta",AD21)))</formula>
    </cfRule>
    <cfRule type="containsText" dxfId="33" priority="29" stopIfTrue="1" operator="containsText" text="Moderada">
      <formula>NOT(ISERROR(SEARCH("Moderada",AD21)))</formula>
    </cfRule>
    <cfRule type="containsText" dxfId="32" priority="30" stopIfTrue="1" operator="containsText" text="Baja">
      <formula>NOT(ISERROR(SEARCH("Baja",AD21)))</formula>
    </cfRule>
  </conditionalFormatting>
  <conditionalFormatting sqref="AD21">
    <cfRule type="expression" dxfId="31" priority="31" stopIfTrue="1">
      <formula>IF(AA21="",#REF!="","")</formula>
    </cfRule>
  </conditionalFormatting>
  <conditionalFormatting sqref="Y21">
    <cfRule type="expression" dxfId="30" priority="26" stopIfTrue="1">
      <formula>IF(V21="",#REF!="","")</formula>
    </cfRule>
  </conditionalFormatting>
  <conditionalFormatting sqref="Y21">
    <cfRule type="containsText" dxfId="29" priority="20" operator="containsText" text="Moderado">
      <formula>NOT(ISERROR(SEARCH("Moderado",Y21)))</formula>
    </cfRule>
    <cfRule type="containsText" dxfId="28" priority="22" stopIfTrue="1" operator="containsText" text="Extrema">
      <formula>NOT(ISERROR(SEARCH("Extrema",Y21)))</formula>
    </cfRule>
    <cfRule type="containsText" dxfId="27" priority="23" stopIfTrue="1" operator="containsText" text="Alta">
      <formula>NOT(ISERROR(SEARCH("Alta",Y21)))</formula>
    </cfRule>
    <cfRule type="containsText" dxfId="26" priority="24" stopIfTrue="1" operator="containsText" text="Moderada">
      <formula>NOT(ISERROR(SEARCH("Moderada",Y21)))</formula>
    </cfRule>
    <cfRule type="containsText" dxfId="25" priority="25" stopIfTrue="1" operator="containsText" text="Baja">
      <formula>NOT(ISERROR(SEARCH("Baja",Y21)))</formula>
    </cfRule>
  </conditionalFormatting>
  <conditionalFormatting sqref="Y21">
    <cfRule type="containsText" dxfId="24" priority="21" operator="containsText" text="Debil">
      <formula>NOT(ISERROR(SEARCH("Debil",Y21)))</formula>
    </cfRule>
  </conditionalFormatting>
  <conditionalFormatting sqref="Y21">
    <cfRule type="containsText" dxfId="23" priority="19" operator="containsText" text="Fuerte">
      <formula>NOT(ISERROR(SEARCH("Fuerte",Y21)))</formula>
    </cfRule>
  </conditionalFormatting>
  <conditionalFormatting sqref="Y23">
    <cfRule type="expression" dxfId="22" priority="18" stopIfTrue="1">
      <formula>IF(V23="",#REF!="","")</formula>
    </cfRule>
  </conditionalFormatting>
  <conditionalFormatting sqref="Y23">
    <cfRule type="containsText" dxfId="21" priority="12" operator="containsText" text="Moderado">
      <formula>NOT(ISERROR(SEARCH("Moderado",Y23)))</formula>
    </cfRule>
    <cfRule type="containsText" dxfId="20" priority="14" stopIfTrue="1" operator="containsText" text="Extrema">
      <formula>NOT(ISERROR(SEARCH("Extrema",Y23)))</formula>
    </cfRule>
    <cfRule type="containsText" dxfId="19" priority="15" stopIfTrue="1" operator="containsText" text="Alta">
      <formula>NOT(ISERROR(SEARCH("Alta",Y23)))</formula>
    </cfRule>
    <cfRule type="containsText" dxfId="18" priority="16" stopIfTrue="1" operator="containsText" text="Moderada">
      <formula>NOT(ISERROR(SEARCH("Moderada",Y23)))</formula>
    </cfRule>
    <cfRule type="containsText" dxfId="17" priority="17" stopIfTrue="1" operator="containsText" text="Baja">
      <formula>NOT(ISERROR(SEARCH("Baja",Y23)))</formula>
    </cfRule>
  </conditionalFormatting>
  <conditionalFormatting sqref="Y23">
    <cfRule type="containsText" dxfId="16" priority="13" operator="containsText" text="Debil">
      <formula>NOT(ISERROR(SEARCH("Debil",Y23)))</formula>
    </cfRule>
  </conditionalFormatting>
  <conditionalFormatting sqref="Y23">
    <cfRule type="containsText" dxfId="15" priority="11" operator="containsText" text="Fuerte">
      <formula>NOT(ISERROR(SEARCH("Fuerte",Y23)))</formula>
    </cfRule>
  </conditionalFormatting>
  <conditionalFormatting sqref="AD23">
    <cfRule type="containsText" dxfId="14" priority="6" stopIfTrue="1" operator="containsText" text="Extrema">
      <formula>NOT(ISERROR(SEARCH("Extrema",AD23)))</formula>
    </cfRule>
    <cfRule type="containsText" dxfId="13" priority="7" stopIfTrue="1" operator="containsText" text="Alta">
      <formula>NOT(ISERROR(SEARCH("Alta",AD23)))</formula>
    </cfRule>
    <cfRule type="containsText" dxfId="12" priority="8" stopIfTrue="1" operator="containsText" text="Moderada">
      <formula>NOT(ISERROR(SEARCH("Moderada",AD23)))</formula>
    </cfRule>
    <cfRule type="containsText" dxfId="11" priority="9" stopIfTrue="1" operator="containsText" text="Baja">
      <formula>NOT(ISERROR(SEARCH("Baja",AD23)))</formula>
    </cfRule>
  </conditionalFormatting>
  <conditionalFormatting sqref="AD23">
    <cfRule type="expression" dxfId="10" priority="10" stopIfTrue="1">
      <formula>IF(AA23="",#REF!="","")</formula>
    </cfRule>
  </conditionalFormatting>
  <conditionalFormatting sqref="AD36">
    <cfRule type="containsText" dxfId="9" priority="1" stopIfTrue="1" operator="containsText" text="Extrema">
      <formula>NOT(ISERROR(SEARCH("Extrema",AD36)))</formula>
    </cfRule>
    <cfRule type="containsText" dxfId="8" priority="2" stopIfTrue="1" operator="containsText" text="Alta">
      <formula>NOT(ISERROR(SEARCH("Alta",AD36)))</formula>
    </cfRule>
    <cfRule type="containsText" dxfId="7" priority="3" stopIfTrue="1" operator="containsText" text="Moderada">
      <formula>NOT(ISERROR(SEARCH("Moderada",AD36)))</formula>
    </cfRule>
    <cfRule type="containsText" dxfId="6" priority="4" stopIfTrue="1" operator="containsText" text="Baja">
      <formula>NOT(ISERROR(SEARCH("Baja",AD36)))</formula>
    </cfRule>
  </conditionalFormatting>
  <conditionalFormatting sqref="AD36">
    <cfRule type="expression" dxfId="1" priority="5" stopIfTrue="1">
      <formula>IF(AA36="",#REF!="","")</formula>
    </cfRule>
  </conditionalFormatting>
  <pageMargins left="0.51181102362204722" right="0.70866141732283472" top="0.74803149606299213" bottom="0.74803149606299213" header="0.31496062992125984" footer="0.31496062992125984"/>
  <pageSetup paperSize="5" scale="82" orientation="landscape" horizontalDpi="0" verticalDpi="0" r:id="rId1"/>
  <headerFooter>
    <oddHeader>&amp;CINSTITUTO DEPARTAMENTAL DE CULTURA DEL META
MAPA DE RIESGOS DE GESTION INSTITUCIONAL</oddHeader>
    <oddFooter>&amp;L&amp;F&amp;C&amp;P</oddFooter>
  </headerFooter>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Probabilidad!$K$5:$K$9</xm:f>
          </x14:formula1>
          <xm:sqref>K12:K26 Z7:Z10 K7:K10 Z12:Z26 K29:K38 Z28:Z40</xm:sqref>
        </x14:dataValidation>
        <x14:dataValidation type="list" allowBlank="1" showInputMessage="1" showErrorMessage="1">
          <x14:formula1>
            <xm:f>Hoja4!$F$4:$F$8</xm:f>
          </x14:formula1>
          <xm:sqref>M12:M26 M7:M10 AB7:AB10 AB12:AB26 M28:M40 AB28:AB40</xm:sqref>
        </x14:dataValidation>
        <x14:dataValidation type="list" allowBlank="1" showInputMessage="1" showErrorMessage="1">
          <x14:formula1>
            <xm:f>[2]Probabilidad!#REF!</xm:f>
          </x14:formula1>
          <xm:sqref>K39:K40</xm:sqref>
        </x14:dataValidation>
        <x14:dataValidation type="list" allowBlank="1" showInputMessage="1" showErrorMessage="1">
          <x14:formula1>
            <xm:f>[3]Probabilidad!#REF!</xm:f>
          </x14:formula1>
          <xm:sqref>K28</xm:sqref>
        </x14:dataValidation>
        <x14:dataValidation type="list" allowBlank="1" showInputMessage="1" showErrorMessage="1">
          <x14:formula1>
            <xm:f>Hoja6!$B$3:$B$4</xm:f>
          </x14:formula1>
          <xm:sqref>Q7:Q10 Q12:Q17 Q19:Q40</xm:sqref>
        </x14:dataValidation>
        <x14:dataValidation type="list" allowBlank="1" showInputMessage="1" showErrorMessage="1">
          <x14:formula1>
            <xm:f>Hoja6!$B$5:$B$6</xm:f>
          </x14:formula1>
          <xm:sqref>R7:R10 R12:R17 R19:R40</xm:sqref>
        </x14:dataValidation>
        <x14:dataValidation type="list" allowBlank="1" showInputMessage="1" showErrorMessage="1">
          <x14:formula1>
            <xm:f>Hoja6!$B$7:$B$8</xm:f>
          </x14:formula1>
          <xm:sqref>S7:S10 S12:S17 S19:S40</xm:sqref>
        </x14:dataValidation>
        <x14:dataValidation type="list" allowBlank="1" showInputMessage="1" showErrorMessage="1">
          <x14:formula1>
            <xm:f>Hoja6!$B$12:$B$13</xm:f>
          </x14:formula1>
          <xm:sqref>U7:U10 U12:U40</xm:sqref>
        </x14:dataValidation>
        <x14:dataValidation type="list" allowBlank="1" showInputMessage="1" showErrorMessage="1">
          <x14:formula1>
            <xm:f>Hoja6!$B$14:$B$15</xm:f>
          </x14:formula1>
          <xm:sqref>V7:V10 V12:V40</xm:sqref>
        </x14:dataValidation>
        <x14:dataValidation type="list" allowBlank="1" showInputMessage="1" showErrorMessage="1">
          <x14:formula1>
            <xm:f>Hoja6!$B$16:$B$18</xm:f>
          </x14:formula1>
          <xm:sqref>W7:W10 W12:W40</xm:sqref>
        </x14:dataValidation>
        <x14:dataValidation type="list" allowBlank="1" showInputMessage="1" showErrorMessage="1">
          <x14:formula1>
            <xm:f>Hoja6!$B$9:$B$11</xm:f>
          </x14:formula1>
          <xm:sqref>T7:T10 T12:T17 T19:T40</xm:sqref>
        </x14:dataValidation>
        <x14:dataValidation type="list" allowBlank="1" showInputMessage="1" showErrorMessage="1">
          <x14:formula1>
            <xm:f>[2]Hoja6!#REF!</xm:f>
          </x14:formula1>
          <xm:sqref>Q18:T18</xm:sqref>
        </x14:dataValidation>
        <x14:dataValidation type="list" allowBlank="1" showInputMessage="1" showErrorMessage="1">
          <x14:formula1>
            <xm:f>[1]Hoja6!#REF!</xm:f>
          </x14:formula1>
          <xm:sqref>Q11:W11</xm:sqref>
        </x14:dataValidation>
        <x14:dataValidation type="list" allowBlank="1" showInputMessage="1" showErrorMessage="1">
          <x14:formula1>
            <xm:f>[1]Hoja4!#REF!</xm:f>
          </x14:formula1>
          <xm:sqref>AB11 M11</xm:sqref>
        </x14:dataValidation>
        <x14:dataValidation type="list" allowBlank="1" showInputMessage="1" showErrorMessage="1">
          <x14:formula1>
            <xm:f>[1]Probabilidad!#REF!</xm:f>
          </x14:formula1>
          <xm:sqref>Z11 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5:K9"/>
  <sheetViews>
    <sheetView topLeftCell="A8" zoomScale="90" zoomScaleNormal="90" workbookViewId="0">
      <selection activeCell="K10" sqref="K10"/>
    </sheetView>
  </sheetViews>
  <sheetFormatPr baseColWidth="10" defaultRowHeight="15" x14ac:dyDescent="0.25"/>
  <sheetData>
    <row r="5" spans="11:11" x14ac:dyDescent="0.25">
      <c r="K5" t="s">
        <v>15</v>
      </c>
    </row>
    <row r="6" spans="11:11" x14ac:dyDescent="0.25">
      <c r="K6" t="s">
        <v>16</v>
      </c>
    </row>
    <row r="7" spans="11:11" x14ac:dyDescent="0.25">
      <c r="K7" t="s">
        <v>17</v>
      </c>
    </row>
    <row r="8" spans="11:11" x14ac:dyDescent="0.25">
      <c r="K8" t="s">
        <v>18</v>
      </c>
    </row>
    <row r="9" spans="11:11" x14ac:dyDescent="0.25">
      <c r="K9" t="s">
        <v>19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topLeftCell="A9" workbookViewId="0">
      <selection activeCell="O23" sqref="O23"/>
    </sheetView>
  </sheetViews>
  <sheetFormatPr baseColWidth="10" defaultRowHeight="15" x14ac:dyDescent="0.25"/>
  <sheetData>
    <row r="2" spans="1:8" x14ac:dyDescent="0.25">
      <c r="A2" s="162" t="s">
        <v>20</v>
      </c>
      <c r="B2" s="163"/>
      <c r="C2" s="163"/>
      <c r="D2" s="163"/>
      <c r="E2" s="163"/>
      <c r="F2" s="164"/>
    </row>
    <row r="3" spans="1:8" x14ac:dyDescent="0.25">
      <c r="A3" s="165" t="s">
        <v>21</v>
      </c>
      <c r="B3" s="166" t="s">
        <v>22</v>
      </c>
      <c r="C3" s="167"/>
      <c r="D3" s="168"/>
      <c r="E3" s="165" t="s">
        <v>23</v>
      </c>
      <c r="F3" s="165"/>
    </row>
    <row r="4" spans="1:8" x14ac:dyDescent="0.25">
      <c r="A4" s="165"/>
      <c r="B4" s="169"/>
      <c r="C4" s="170"/>
      <c r="D4" s="171"/>
      <c r="E4" s="1" t="s">
        <v>24</v>
      </c>
      <c r="F4" s="1" t="s">
        <v>25</v>
      </c>
    </row>
    <row r="5" spans="1:8" x14ac:dyDescent="0.25">
      <c r="A5" s="2">
        <v>1</v>
      </c>
      <c r="B5" s="147" t="s">
        <v>26</v>
      </c>
      <c r="C5" s="148"/>
      <c r="D5" s="149"/>
      <c r="E5" s="3"/>
      <c r="F5" s="3"/>
      <c r="G5" s="172" t="s">
        <v>27</v>
      </c>
      <c r="H5" s="173"/>
    </row>
    <row r="6" spans="1:8" x14ac:dyDescent="0.25">
      <c r="A6" s="2">
        <v>2</v>
      </c>
      <c r="B6" s="147" t="s">
        <v>28</v>
      </c>
      <c r="C6" s="148"/>
      <c r="D6" s="149"/>
      <c r="E6" s="3"/>
      <c r="F6" s="3"/>
      <c r="G6" s="173"/>
      <c r="H6" s="173"/>
    </row>
    <row r="7" spans="1:8" x14ac:dyDescent="0.25">
      <c r="A7" s="2">
        <v>3</v>
      </c>
      <c r="B7" s="147" t="s">
        <v>29</v>
      </c>
      <c r="C7" s="148"/>
      <c r="D7" s="149"/>
      <c r="E7" s="3"/>
      <c r="F7" s="3"/>
      <c r="G7" s="173"/>
      <c r="H7" s="173"/>
    </row>
    <row r="8" spans="1:8" x14ac:dyDescent="0.25">
      <c r="A8" s="2">
        <v>4</v>
      </c>
      <c r="B8" s="147" t="s">
        <v>30</v>
      </c>
      <c r="C8" s="148"/>
      <c r="D8" s="149"/>
      <c r="E8" s="3"/>
      <c r="F8" s="3"/>
      <c r="G8" s="173"/>
      <c r="H8" s="173"/>
    </row>
    <row r="9" spans="1:8" x14ac:dyDescent="0.25">
      <c r="A9" s="2">
        <v>5</v>
      </c>
      <c r="B9" s="147" t="s">
        <v>31</v>
      </c>
      <c r="C9" s="148"/>
      <c r="D9" s="149"/>
      <c r="E9" s="3"/>
      <c r="F9" s="3"/>
      <c r="G9" s="173"/>
      <c r="H9" s="173"/>
    </row>
    <row r="10" spans="1:8" x14ac:dyDescent="0.25">
      <c r="A10" s="2">
        <v>6</v>
      </c>
      <c r="B10" s="147" t="s">
        <v>32</v>
      </c>
      <c r="C10" s="148"/>
      <c r="D10" s="149"/>
      <c r="E10" s="3"/>
      <c r="F10" s="3"/>
      <c r="G10" s="150" t="s">
        <v>33</v>
      </c>
      <c r="H10" s="151"/>
    </row>
    <row r="11" spans="1:8" x14ac:dyDescent="0.25">
      <c r="A11" s="2">
        <v>7</v>
      </c>
      <c r="B11" s="147" t="s">
        <v>34</v>
      </c>
      <c r="C11" s="148"/>
      <c r="D11" s="149"/>
      <c r="E11" s="3"/>
      <c r="F11" s="3"/>
      <c r="G11" s="152"/>
      <c r="H11" s="153"/>
    </row>
    <row r="12" spans="1:8" x14ac:dyDescent="0.25">
      <c r="A12" s="2">
        <v>8</v>
      </c>
      <c r="B12" s="147" t="s">
        <v>35</v>
      </c>
      <c r="C12" s="148"/>
      <c r="D12" s="149"/>
      <c r="E12" s="3"/>
      <c r="F12" s="3"/>
      <c r="G12" s="152"/>
      <c r="H12" s="153"/>
    </row>
    <row r="13" spans="1:8" x14ac:dyDescent="0.25">
      <c r="A13" s="2">
        <v>9</v>
      </c>
      <c r="B13" s="147" t="s">
        <v>36</v>
      </c>
      <c r="C13" s="148"/>
      <c r="D13" s="149"/>
      <c r="E13" s="3"/>
      <c r="F13" s="3"/>
      <c r="G13" s="152"/>
      <c r="H13" s="153"/>
    </row>
    <row r="14" spans="1:8" x14ac:dyDescent="0.25">
      <c r="A14" s="2">
        <v>10</v>
      </c>
      <c r="B14" s="147" t="s">
        <v>37</v>
      </c>
      <c r="C14" s="148"/>
      <c r="D14" s="149"/>
      <c r="E14" s="3"/>
      <c r="F14" s="3"/>
      <c r="G14" s="152"/>
      <c r="H14" s="153"/>
    </row>
    <row r="15" spans="1:8" x14ac:dyDescent="0.25">
      <c r="A15" s="2">
        <v>11</v>
      </c>
      <c r="B15" s="147" t="s">
        <v>38</v>
      </c>
      <c r="C15" s="148"/>
      <c r="D15" s="149"/>
      <c r="E15" s="3"/>
      <c r="F15" s="3"/>
      <c r="G15" s="154"/>
      <c r="H15" s="155"/>
    </row>
    <row r="16" spans="1:8" x14ac:dyDescent="0.25">
      <c r="A16" s="2">
        <v>12</v>
      </c>
      <c r="B16" s="147" t="s">
        <v>39</v>
      </c>
      <c r="C16" s="148"/>
      <c r="D16" s="149"/>
      <c r="E16" s="3"/>
      <c r="F16" s="3"/>
      <c r="G16" s="150" t="s">
        <v>40</v>
      </c>
      <c r="H16" s="151"/>
    </row>
    <row r="17" spans="1:8" x14ac:dyDescent="0.25">
      <c r="A17" s="2">
        <v>13</v>
      </c>
      <c r="B17" s="147" t="s">
        <v>41</v>
      </c>
      <c r="C17" s="148"/>
      <c r="D17" s="149"/>
      <c r="E17" s="3"/>
      <c r="F17" s="3"/>
      <c r="G17" s="152"/>
      <c r="H17" s="153"/>
    </row>
    <row r="18" spans="1:8" x14ac:dyDescent="0.25">
      <c r="A18" s="2">
        <v>14</v>
      </c>
      <c r="B18" s="147" t="s">
        <v>42</v>
      </c>
      <c r="C18" s="148"/>
      <c r="D18" s="149"/>
      <c r="E18" s="3"/>
      <c r="F18" s="3"/>
      <c r="G18" s="152"/>
      <c r="H18" s="153"/>
    </row>
    <row r="19" spans="1:8" x14ac:dyDescent="0.25">
      <c r="A19" s="2">
        <v>15</v>
      </c>
      <c r="B19" s="147" t="s">
        <v>43</v>
      </c>
      <c r="C19" s="148"/>
      <c r="D19" s="149"/>
      <c r="E19" s="3"/>
      <c r="F19" s="3"/>
      <c r="G19" s="152"/>
      <c r="H19" s="153"/>
    </row>
    <row r="20" spans="1:8" x14ac:dyDescent="0.25">
      <c r="A20" s="2">
        <v>16</v>
      </c>
      <c r="B20" s="147" t="s">
        <v>44</v>
      </c>
      <c r="C20" s="148"/>
      <c r="D20" s="149"/>
      <c r="E20" s="3"/>
      <c r="F20" s="3"/>
      <c r="G20" s="152"/>
      <c r="H20" s="153"/>
    </row>
    <row r="21" spans="1:8" x14ac:dyDescent="0.25">
      <c r="A21" s="2">
        <v>17</v>
      </c>
      <c r="B21" s="147" t="s">
        <v>45</v>
      </c>
      <c r="C21" s="148"/>
      <c r="D21" s="149"/>
      <c r="E21" s="3"/>
      <c r="F21" s="3"/>
      <c r="G21" s="152"/>
      <c r="H21" s="153"/>
    </row>
    <row r="22" spans="1:8" x14ac:dyDescent="0.25">
      <c r="A22" s="2">
        <v>18</v>
      </c>
      <c r="B22" s="147" t="s">
        <v>46</v>
      </c>
      <c r="C22" s="148"/>
      <c r="D22" s="149"/>
      <c r="E22" s="3"/>
      <c r="F22" s="3"/>
      <c r="G22" s="152"/>
      <c r="H22" s="153"/>
    </row>
    <row r="23" spans="1:8" x14ac:dyDescent="0.25">
      <c r="A23" s="2">
        <v>19</v>
      </c>
      <c r="B23" s="147" t="s">
        <v>47</v>
      </c>
      <c r="C23" s="148"/>
      <c r="D23" s="149"/>
      <c r="E23" s="3"/>
      <c r="F23" s="3"/>
      <c r="G23" s="154"/>
      <c r="H23" s="155"/>
    </row>
    <row r="24" spans="1:8" x14ac:dyDescent="0.25">
      <c r="B24" s="156" t="s">
        <v>48</v>
      </c>
      <c r="C24" s="157"/>
      <c r="D24" s="158"/>
      <c r="E24" s="4">
        <f>COUNTIF(E5:E23,"X")</f>
        <v>0</v>
      </c>
      <c r="F24" s="5"/>
    </row>
    <row r="25" spans="1:8" x14ac:dyDescent="0.25">
      <c r="B25" s="156" t="s">
        <v>49</v>
      </c>
      <c r="C25" s="157"/>
      <c r="D25" s="158"/>
      <c r="E25" s="4">
        <f>COUNTIF(F5:F23,"X")</f>
        <v>0</v>
      </c>
      <c r="F25" s="5"/>
    </row>
    <row r="26" spans="1:8" x14ac:dyDescent="0.25">
      <c r="B26" s="159" t="s">
        <v>50</v>
      </c>
      <c r="C26" s="160"/>
      <c r="D26" s="6" t="str">
        <f>IF(C27=0," ",IF(OR(AND(C27=1), AND(C27=2), AND(C27=3),AND(C27=4),AND(C27=5),),"MODERADO", IF(OR(AND(C27=6), AND(C27=7), AND(C27=8), AND(C27=9), AND(C27=10), ),"MAYOR",IF(OR(AND(C27=11), AND(C27=12), AND(C27=13), AND(C27=14),AND(C27=15),AND(C27=16),AND(C27=17),AND(C27=18), ),"CATASTROFICO",""))))</f>
        <v xml:space="preserve"> </v>
      </c>
    </row>
    <row r="27" spans="1:8" x14ac:dyDescent="0.25">
      <c r="B27" s="7" t="s">
        <v>51</v>
      </c>
      <c r="C27" s="8">
        <f>+E24</f>
        <v>0</v>
      </c>
      <c r="D27" s="9"/>
    </row>
    <row r="30" spans="1:8" ht="21.75" customHeight="1" x14ac:dyDescent="0.25">
      <c r="B30" s="146" t="s">
        <v>52</v>
      </c>
      <c r="C30" s="146"/>
      <c r="D30" s="146"/>
      <c r="E30" s="146"/>
      <c r="F30" s="146"/>
    </row>
    <row r="31" spans="1:8" x14ac:dyDescent="0.25">
      <c r="B31" s="161" t="s">
        <v>53</v>
      </c>
      <c r="C31" s="161"/>
      <c r="D31" s="161"/>
      <c r="E31" s="161"/>
      <c r="F31" s="161"/>
    </row>
    <row r="32" spans="1:8" x14ac:dyDescent="0.25">
      <c r="B32" s="146" t="s">
        <v>54</v>
      </c>
      <c r="C32" s="146"/>
      <c r="D32" s="146"/>
      <c r="E32" s="146"/>
      <c r="F32" s="146"/>
    </row>
  </sheetData>
  <mergeCells count="32">
    <mergeCell ref="G5:H9"/>
    <mergeCell ref="B6:D6"/>
    <mergeCell ref="B7:D7"/>
    <mergeCell ref="B8:D8"/>
    <mergeCell ref="B9:D9"/>
    <mergeCell ref="A2:F2"/>
    <mergeCell ref="A3:A4"/>
    <mergeCell ref="B3:D4"/>
    <mergeCell ref="E3:F3"/>
    <mergeCell ref="B5:D5"/>
    <mergeCell ref="B10:D10"/>
    <mergeCell ref="G10:H15"/>
    <mergeCell ref="B11:D11"/>
    <mergeCell ref="B12:D12"/>
    <mergeCell ref="B13:D13"/>
    <mergeCell ref="B14:D14"/>
    <mergeCell ref="B15:D15"/>
    <mergeCell ref="B32:F32"/>
    <mergeCell ref="B16:D16"/>
    <mergeCell ref="G16:H23"/>
    <mergeCell ref="B17:D17"/>
    <mergeCell ref="B18:D18"/>
    <mergeCell ref="B19:D19"/>
    <mergeCell ref="B20:D20"/>
    <mergeCell ref="B21:D21"/>
    <mergeCell ref="B22:D22"/>
    <mergeCell ref="B23:D23"/>
    <mergeCell ref="B24:D24"/>
    <mergeCell ref="B25:D25"/>
    <mergeCell ref="B26:C26"/>
    <mergeCell ref="B30:F30"/>
    <mergeCell ref="B31:F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topLeftCell="A3" zoomScale="90" zoomScaleNormal="90" workbookViewId="0">
      <selection activeCell="C3" sqref="C3"/>
    </sheetView>
  </sheetViews>
  <sheetFormatPr baseColWidth="10" defaultRowHeight="15" x14ac:dyDescent="0.25"/>
  <cols>
    <col min="3" max="3" width="50.42578125" customWidth="1"/>
    <col min="4" max="4" width="51.7109375" customWidth="1"/>
  </cols>
  <sheetData>
    <row r="2" spans="1:6" ht="15.75" thickBot="1" x14ac:dyDescent="0.3"/>
    <row r="3" spans="1:6" ht="64.5" thickBot="1" x14ac:dyDescent="0.3">
      <c r="A3" s="10" t="s">
        <v>55</v>
      </c>
      <c r="B3" s="11" t="s">
        <v>56</v>
      </c>
      <c r="C3" s="11" t="s">
        <v>57</v>
      </c>
      <c r="D3" s="11" t="s">
        <v>58</v>
      </c>
    </row>
    <row r="4" spans="1:6" ht="28.5" x14ac:dyDescent="0.25">
      <c r="A4" s="174">
        <v>1</v>
      </c>
      <c r="B4" s="177" t="s">
        <v>59</v>
      </c>
      <c r="C4" s="12" t="s">
        <v>60</v>
      </c>
      <c r="D4" s="12" t="s">
        <v>61</v>
      </c>
      <c r="F4" t="s">
        <v>59</v>
      </c>
    </row>
    <row r="5" spans="1:6" ht="32.25" customHeight="1" x14ac:dyDescent="0.25">
      <c r="A5" s="175"/>
      <c r="B5" s="178"/>
      <c r="C5" s="12" t="s">
        <v>62</v>
      </c>
      <c r="D5" s="12" t="s">
        <v>63</v>
      </c>
      <c r="F5" t="s">
        <v>64</v>
      </c>
    </row>
    <row r="6" spans="1:6" ht="59.25" customHeight="1" x14ac:dyDescent="0.25">
      <c r="A6" s="175"/>
      <c r="B6" s="178"/>
      <c r="C6" s="12" t="s">
        <v>65</v>
      </c>
      <c r="D6" s="12" t="s">
        <v>66</v>
      </c>
      <c r="F6" t="s">
        <v>67</v>
      </c>
    </row>
    <row r="7" spans="1:6" ht="55.5" customHeight="1" thickBot="1" x14ac:dyDescent="0.3">
      <c r="A7" s="176"/>
      <c r="B7" s="179"/>
      <c r="C7" s="13" t="s">
        <v>68</v>
      </c>
      <c r="D7" s="14"/>
      <c r="F7" t="s">
        <v>69</v>
      </c>
    </row>
    <row r="8" spans="1:6" ht="33" customHeight="1" x14ac:dyDescent="0.25">
      <c r="A8" s="174">
        <v>2</v>
      </c>
      <c r="B8" s="177" t="s">
        <v>64</v>
      </c>
      <c r="C8" s="12" t="s">
        <v>70</v>
      </c>
      <c r="D8" s="12" t="s">
        <v>71</v>
      </c>
      <c r="F8" t="s">
        <v>72</v>
      </c>
    </row>
    <row r="9" spans="1:6" ht="57" customHeight="1" x14ac:dyDescent="0.25">
      <c r="A9" s="175"/>
      <c r="B9" s="178"/>
      <c r="C9" s="12" t="s">
        <v>73</v>
      </c>
      <c r="D9" s="12" t="s">
        <v>74</v>
      </c>
    </row>
    <row r="10" spans="1:6" ht="56.25" customHeight="1" x14ac:dyDescent="0.25">
      <c r="A10" s="175"/>
      <c r="B10" s="178"/>
      <c r="C10" s="12" t="s">
        <v>75</v>
      </c>
      <c r="D10" s="12" t="s">
        <v>76</v>
      </c>
    </row>
    <row r="11" spans="1:6" ht="85.5" customHeight="1" thickBot="1" x14ac:dyDescent="0.3">
      <c r="A11" s="176"/>
      <c r="B11" s="179"/>
      <c r="C11" s="13" t="s">
        <v>77</v>
      </c>
      <c r="D11" s="14"/>
    </row>
    <row r="12" spans="1:6" ht="45" customHeight="1" x14ac:dyDescent="0.25">
      <c r="A12" s="174">
        <v>3</v>
      </c>
      <c r="B12" s="177" t="s">
        <v>67</v>
      </c>
      <c r="C12" s="12" t="s">
        <v>78</v>
      </c>
      <c r="D12" s="12" t="s">
        <v>79</v>
      </c>
    </row>
    <row r="13" spans="1:6" ht="63.75" customHeight="1" x14ac:dyDescent="0.25">
      <c r="A13" s="175"/>
      <c r="B13" s="178"/>
      <c r="C13" s="12" t="s">
        <v>80</v>
      </c>
      <c r="D13" s="12" t="s">
        <v>81</v>
      </c>
    </row>
    <row r="14" spans="1:6" ht="50.25" customHeight="1" x14ac:dyDescent="0.25">
      <c r="A14" s="175"/>
      <c r="B14" s="178"/>
      <c r="C14" s="12" t="s">
        <v>82</v>
      </c>
      <c r="D14" s="12" t="s">
        <v>83</v>
      </c>
    </row>
    <row r="15" spans="1:6" ht="73.5" customHeight="1" x14ac:dyDescent="0.25">
      <c r="A15" s="175"/>
      <c r="B15" s="178"/>
      <c r="C15" s="12" t="s">
        <v>84</v>
      </c>
      <c r="D15" s="12" t="s">
        <v>85</v>
      </c>
    </row>
    <row r="16" spans="1:6" ht="45.75" customHeight="1" x14ac:dyDescent="0.25">
      <c r="A16" s="175"/>
      <c r="B16" s="178"/>
      <c r="C16" s="15"/>
      <c r="D16" s="12" t="s">
        <v>86</v>
      </c>
    </row>
    <row r="17" spans="1:4" ht="35.25" customHeight="1" thickBot="1" x14ac:dyDescent="0.3">
      <c r="A17" s="176"/>
      <c r="B17" s="179"/>
      <c r="C17" s="14"/>
      <c r="D17" s="13" t="s">
        <v>87</v>
      </c>
    </row>
    <row r="18" spans="1:4" ht="41.25" customHeight="1" x14ac:dyDescent="0.25">
      <c r="A18" s="174">
        <v>4</v>
      </c>
      <c r="B18" s="177" t="s">
        <v>69</v>
      </c>
      <c r="C18" s="12" t="s">
        <v>88</v>
      </c>
      <c r="D18" s="12" t="s">
        <v>89</v>
      </c>
    </row>
    <row r="19" spans="1:4" ht="51" customHeight="1" x14ac:dyDescent="0.25">
      <c r="A19" s="175"/>
      <c r="B19" s="178"/>
      <c r="C19" s="12" t="s">
        <v>90</v>
      </c>
      <c r="D19" s="12" t="s">
        <v>91</v>
      </c>
    </row>
    <row r="20" spans="1:4" ht="51" customHeight="1" x14ac:dyDescent="0.25">
      <c r="A20" s="175"/>
      <c r="B20" s="178"/>
      <c r="C20" s="12" t="s">
        <v>92</v>
      </c>
      <c r="D20" s="12" t="s">
        <v>93</v>
      </c>
    </row>
    <row r="21" spans="1:4" ht="63" customHeight="1" x14ac:dyDescent="0.25">
      <c r="A21" s="175"/>
      <c r="B21" s="178"/>
      <c r="C21" s="12" t="s">
        <v>94</v>
      </c>
      <c r="D21" s="12" t="s">
        <v>95</v>
      </c>
    </row>
    <row r="22" spans="1:4" ht="63.75" customHeight="1" thickBot="1" x14ac:dyDescent="0.3">
      <c r="A22" s="176"/>
      <c r="B22" s="179"/>
      <c r="C22" s="14"/>
      <c r="D22" s="13" t="s">
        <v>96</v>
      </c>
    </row>
    <row r="23" spans="1:4" ht="28.5" x14ac:dyDescent="0.25">
      <c r="A23" s="174">
        <v>5</v>
      </c>
      <c r="B23" s="177" t="s">
        <v>97</v>
      </c>
      <c r="C23" s="12" t="s">
        <v>98</v>
      </c>
      <c r="D23" s="12" t="s">
        <v>99</v>
      </c>
    </row>
    <row r="24" spans="1:4" ht="28.5" x14ac:dyDescent="0.25">
      <c r="A24" s="175"/>
      <c r="B24" s="178"/>
      <c r="C24" s="12" t="s">
        <v>100</v>
      </c>
      <c r="D24" s="12" t="s">
        <v>101</v>
      </c>
    </row>
    <row r="25" spans="1:4" ht="66" customHeight="1" x14ac:dyDescent="0.25">
      <c r="A25" s="175"/>
      <c r="B25" s="178"/>
      <c r="C25" s="12" t="s">
        <v>102</v>
      </c>
      <c r="D25" s="12" t="s">
        <v>103</v>
      </c>
    </row>
    <row r="26" spans="1:4" ht="60.75" customHeight="1" x14ac:dyDescent="0.25">
      <c r="A26" s="175"/>
      <c r="B26" s="178"/>
      <c r="C26" s="12" t="s">
        <v>106</v>
      </c>
      <c r="D26" s="12" t="s">
        <v>104</v>
      </c>
    </row>
    <row r="27" spans="1:4" ht="42" customHeight="1" x14ac:dyDescent="0.25">
      <c r="A27" s="175"/>
      <c r="B27" s="178"/>
      <c r="C27" s="12"/>
      <c r="D27" s="12" t="s">
        <v>105</v>
      </c>
    </row>
    <row r="28" spans="1:4" ht="15.75" thickBot="1" x14ac:dyDescent="0.3">
      <c r="A28" s="176"/>
      <c r="B28" s="179"/>
      <c r="C28" s="13"/>
      <c r="D28" s="14"/>
    </row>
  </sheetData>
  <mergeCells count="10">
    <mergeCell ref="A18:A22"/>
    <mergeCell ref="B18:B22"/>
    <mergeCell ref="A23:A28"/>
    <mergeCell ref="B23:B28"/>
    <mergeCell ref="A4:A7"/>
    <mergeCell ref="B4:B7"/>
    <mergeCell ref="A8:A11"/>
    <mergeCell ref="B8:B11"/>
    <mergeCell ref="A12:A17"/>
    <mergeCell ref="B12:B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4" sqref="B4"/>
    </sheetView>
  </sheetViews>
  <sheetFormatPr baseColWidth="10" defaultRowHeight="15" x14ac:dyDescent="0.25"/>
  <cols>
    <col min="1" max="1" width="32.28515625" customWidth="1"/>
    <col min="2" max="2" width="31.28515625" customWidth="1"/>
    <col min="3" max="3" width="26.42578125" customWidth="1"/>
  </cols>
  <sheetData>
    <row r="1" spans="1:3" ht="15.75" thickBot="1" x14ac:dyDescent="0.3"/>
    <row r="2" spans="1:3" ht="48" thickBot="1" x14ac:dyDescent="0.3">
      <c r="A2" s="16" t="s">
        <v>107</v>
      </c>
      <c r="B2" s="17" t="s">
        <v>108</v>
      </c>
      <c r="C2" s="21" t="s">
        <v>109</v>
      </c>
    </row>
    <row r="3" spans="1:3" ht="15.75" thickBot="1" x14ac:dyDescent="0.3">
      <c r="A3" s="180" t="s">
        <v>110</v>
      </c>
      <c r="B3" s="18" t="s">
        <v>111</v>
      </c>
      <c r="C3" s="19">
        <v>15</v>
      </c>
    </row>
    <row r="4" spans="1:3" ht="15.75" thickBot="1" x14ac:dyDescent="0.3">
      <c r="A4" s="182"/>
      <c r="B4" s="18" t="s">
        <v>112</v>
      </c>
      <c r="C4" s="19">
        <v>0</v>
      </c>
    </row>
    <row r="5" spans="1:3" ht="15.75" thickBot="1" x14ac:dyDescent="0.3">
      <c r="A5" s="180" t="s">
        <v>113</v>
      </c>
      <c r="B5" s="18" t="s">
        <v>114</v>
      </c>
      <c r="C5" s="19">
        <v>15</v>
      </c>
    </row>
    <row r="6" spans="1:3" ht="15.75" thickBot="1" x14ac:dyDescent="0.3">
      <c r="A6" s="182"/>
      <c r="B6" s="18" t="s">
        <v>115</v>
      </c>
      <c r="C6" s="19">
        <v>0</v>
      </c>
    </row>
    <row r="7" spans="1:3" ht="15.75" thickBot="1" x14ac:dyDescent="0.3">
      <c r="A7" s="180" t="s">
        <v>116</v>
      </c>
      <c r="B7" s="18" t="s">
        <v>117</v>
      </c>
      <c r="C7" s="19">
        <v>15</v>
      </c>
    </row>
    <row r="8" spans="1:3" ht="15.75" thickBot="1" x14ac:dyDescent="0.3">
      <c r="A8" s="182"/>
      <c r="B8" s="18" t="s">
        <v>118</v>
      </c>
      <c r="C8" s="19">
        <v>0</v>
      </c>
    </row>
    <row r="9" spans="1:3" ht="15.75" thickBot="1" x14ac:dyDescent="0.3">
      <c r="A9" s="180" t="s">
        <v>119</v>
      </c>
      <c r="B9" s="18" t="s">
        <v>120</v>
      </c>
      <c r="C9" s="19">
        <v>15</v>
      </c>
    </row>
    <row r="10" spans="1:3" ht="15.75" thickBot="1" x14ac:dyDescent="0.3">
      <c r="A10" s="181"/>
      <c r="B10" s="18" t="s">
        <v>121</v>
      </c>
      <c r="C10" s="19">
        <v>10</v>
      </c>
    </row>
    <row r="11" spans="1:3" ht="15.75" thickBot="1" x14ac:dyDescent="0.3">
      <c r="A11" s="182"/>
      <c r="B11" s="18" t="s">
        <v>122</v>
      </c>
      <c r="C11" s="19">
        <v>0</v>
      </c>
    </row>
    <row r="12" spans="1:3" ht="15.75" thickBot="1" x14ac:dyDescent="0.3">
      <c r="A12" s="180" t="s">
        <v>123</v>
      </c>
      <c r="B12" s="18" t="s">
        <v>124</v>
      </c>
      <c r="C12" s="19">
        <v>15</v>
      </c>
    </row>
    <row r="13" spans="1:3" ht="15.75" thickBot="1" x14ac:dyDescent="0.3">
      <c r="A13" s="182"/>
      <c r="B13" s="18" t="s">
        <v>125</v>
      </c>
      <c r="C13" s="19">
        <v>0</v>
      </c>
    </row>
    <row r="14" spans="1:3" ht="26.25" thickBot="1" x14ac:dyDescent="0.3">
      <c r="A14" s="180" t="s">
        <v>126</v>
      </c>
      <c r="B14" s="18" t="s">
        <v>127</v>
      </c>
      <c r="C14" s="19">
        <v>15</v>
      </c>
    </row>
    <row r="15" spans="1:3" ht="26.25" thickBot="1" x14ac:dyDescent="0.3">
      <c r="A15" s="182"/>
      <c r="B15" s="18" t="s">
        <v>128</v>
      </c>
      <c r="C15" s="19">
        <v>0</v>
      </c>
    </row>
    <row r="16" spans="1:3" ht="15.75" thickBot="1" x14ac:dyDescent="0.3">
      <c r="A16" s="180" t="s">
        <v>129</v>
      </c>
      <c r="B16" s="18" t="s">
        <v>130</v>
      </c>
      <c r="C16" s="19">
        <v>10</v>
      </c>
    </row>
    <row r="17" spans="1:3" ht="15.75" thickBot="1" x14ac:dyDescent="0.3">
      <c r="A17" s="181"/>
      <c r="B17" s="18" t="s">
        <v>131</v>
      </c>
      <c r="C17" s="19">
        <v>5</v>
      </c>
    </row>
    <row r="18" spans="1:3" ht="15.75" thickBot="1" x14ac:dyDescent="0.3">
      <c r="A18" s="182"/>
      <c r="B18" s="18" t="s">
        <v>132</v>
      </c>
      <c r="C18" s="19">
        <v>0</v>
      </c>
    </row>
    <row r="21" spans="1:3" ht="20.25" customHeight="1" x14ac:dyDescent="0.25">
      <c r="B21" s="20" t="s">
        <v>133</v>
      </c>
    </row>
    <row r="22" spans="1:3" ht="19.5" customHeight="1" x14ac:dyDescent="0.25">
      <c r="B22" s="20" t="s">
        <v>134</v>
      </c>
    </row>
    <row r="23" spans="1:3" ht="22.5" customHeight="1" x14ac:dyDescent="0.25">
      <c r="B23" s="20" t="s">
        <v>135</v>
      </c>
    </row>
  </sheetData>
  <mergeCells count="7">
    <mergeCell ref="A16:A18"/>
    <mergeCell ref="A3:A4"/>
    <mergeCell ref="A5:A6"/>
    <mergeCell ref="A7:A8"/>
    <mergeCell ref="A9:A11"/>
    <mergeCell ref="A12:A13"/>
    <mergeCell ref="A14:A15"/>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Mapa</vt:lpstr>
      <vt:lpstr>Probabilidad</vt:lpstr>
      <vt:lpstr>Impacto Riesgos Corrupcion</vt:lpstr>
      <vt:lpstr>Hoja4</vt:lpstr>
      <vt:lpstr>Hoja5</vt:lpstr>
      <vt:lpstr>Hoja6</vt:lpstr>
      <vt:lpstr>Mapa!Títulos_a_imprimir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dc:creator>
  <cp:lastModifiedBy>JORGE</cp:lastModifiedBy>
  <cp:lastPrinted>2019-07-10T22:30:57Z</cp:lastPrinted>
  <dcterms:created xsi:type="dcterms:W3CDTF">2019-05-06T16:39:13Z</dcterms:created>
  <dcterms:modified xsi:type="dcterms:W3CDTF">2019-07-11T16:35:54Z</dcterms:modified>
</cp:coreProperties>
</file>